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900" tabRatio="973" firstSheet="3" activeTab="7"/>
  </bookViews>
  <sheets>
    <sheet name="目录" sheetId="9" r:id="rId1"/>
    <sheet name="1.收入安排表." sheetId="12" r:id="rId2"/>
    <sheet name="2.收入表." sheetId="26" r:id="rId3"/>
    <sheet name="3.支出安排表." sheetId="56" r:id="rId4"/>
    <sheet name="4.支出表." sheetId="23" r:id="rId5"/>
    <sheet name="5.支出明细." sheetId="54" r:id="rId6"/>
    <sheet name="6.收支平衡表." sheetId="18" r:id="rId7"/>
    <sheet name="7.基本支出分类." sheetId="5" r:id="rId8"/>
    <sheet name="8.上级补助收入." sheetId="6" r:id="rId9"/>
    <sheet name="9.转移支付." sheetId="27" r:id="rId10"/>
    <sheet name="10.专项转移支付." sheetId="24" r:id="rId11"/>
    <sheet name="11.政府性基金收入安排表." sheetId="50" r:id="rId12"/>
    <sheet name="12.政府性基金支出安排表." sheetId="51" r:id="rId13"/>
    <sheet name="13.政府性基金上级补助收入表." sheetId="57" r:id="rId14"/>
    <sheet name="14.政府性基金支出明细表" sheetId="58" r:id="rId15"/>
    <sheet name="15.政府性基金收支平衡表" sheetId="11" r:id="rId16"/>
    <sheet name="16.一般债务限额和余额情况表." sheetId="49" r:id="rId17"/>
    <sheet name="17.地方政府专项债务限额和余额情况表." sheetId="52" r:id="rId18"/>
    <sheet name="18.社会保险基金预算收入." sheetId="60" r:id="rId19"/>
    <sheet name="19.社会保险基金预算支出" sheetId="61" r:id="rId20"/>
  </sheets>
  <externalReferences>
    <externalReference r:id="rId21"/>
  </externalReferences>
  <definedNames>
    <definedName name="_xlnm._FilterDatabase" localSheetId="15" hidden="1">'15.政府性基金收支平衡表'!$A$1:$L$313</definedName>
    <definedName name="_xlnm._FilterDatabase" localSheetId="5" hidden="1">'5.支出明细.'!$A$1:$G$1278</definedName>
    <definedName name="_xlnm._FilterDatabase" localSheetId="8" hidden="1">'8.上级补助收入.'!$A$1:$H$210</definedName>
    <definedName name="_xlnm.Print_Titles" localSheetId="15">'15.政府性基金收支平衡表'!$2:$6</definedName>
    <definedName name="_xlnm.Print_Titles" localSheetId="2">'2.收入表.'!$A:$A</definedName>
    <definedName name="_xlnm.Print_Titles" localSheetId="4">'4.支出表.'!$A:$A</definedName>
    <definedName name="_xlnm.Print_Titles" localSheetId="9">'9.转移支付.'!$A:$A</definedName>
    <definedName name="_xlnm.Print_Titles" localSheetId="10">'10.专项转移支付.'!$A:$A</definedName>
    <definedName name="_xlnm.Print_Titles" localSheetId="6">'6.收支平衡表.'!$2:$6</definedName>
    <definedName name="_xlnm.Print_Titles" localSheetId="8">'8.上级补助收入.'!$1:$5</definedName>
    <definedName name="_xlnm.Print_Titles" localSheetId="7">'7.基本支出分类.'!#REF!,'7.基本支出分类.'!#REF!</definedName>
    <definedName name="_xlnm.Print_Titles" localSheetId="1">'1.收入安排表.'!$2:$5</definedName>
    <definedName name="地区名称" localSheetId="0">目录!#REF!</definedName>
    <definedName name="地区名称">#REF!</definedName>
    <definedName name="地区名称" localSheetId="5">[1]封面!$B$2:$B$6</definedName>
    <definedName name="_xlnm.Print_Titles" localSheetId="5">'5.支出明细.'!#REF!</definedName>
    <definedName name="_xlnm._FilterDatabase" localSheetId="7" hidden="1">'7.基本支出分类.'!$A$5:$XEV$77</definedName>
    <definedName name="_xlnm._FilterDatabase" localSheetId="12" hidden="1">'12.政府性基金支出安排表.'!$A$5:$H$10</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<sst xmlns="http://schemas.openxmlformats.org/spreadsheetml/2006/main" count="2446" uniqueCount="1872">
  <si>
    <t>目  录</t>
  </si>
  <si>
    <t xml:space="preserve">            表一 2023年同德县一般公共预算收入安排情况表</t>
  </si>
  <si>
    <t xml:space="preserve">            表二 2023年同德县一般公共预算收入表</t>
  </si>
  <si>
    <t xml:space="preserve">            表三 2023年同德县一般公共预算支出安排情况表</t>
  </si>
  <si>
    <t xml:space="preserve">            表四 2023年同德县一般公共预算支出表</t>
  </si>
  <si>
    <t xml:space="preserve">            表五 2023年同德县一般公共预算支出明细表</t>
  </si>
  <si>
    <t xml:space="preserve">            表六 2023年同德县一般公共预算收支平衡表</t>
  </si>
  <si>
    <t xml:space="preserve">            表七 2023年同德县一般公共预算基本支出经济分类表</t>
  </si>
  <si>
    <t xml:space="preserve">            表八 2023年同德县一般公共预算上级补助收入预算表</t>
  </si>
  <si>
    <t xml:space="preserve">            表九 2023年省对下一般公共预算转移支付预算表</t>
  </si>
  <si>
    <t xml:space="preserve">            表十 2023年省对下一般公共预算专项转移支付预算表</t>
  </si>
  <si>
    <t xml:space="preserve">            表十一 2023年同德县政府性基金预算收入安排情况表</t>
  </si>
  <si>
    <t xml:space="preserve">            表十二 2023年同德县政府性基金预算支出安排情况表</t>
  </si>
  <si>
    <t xml:space="preserve">            表十三 2023年同德县政府性基金预算上级补助收入预算表</t>
  </si>
  <si>
    <t xml:space="preserve">            表十四 2023年同德县政府性基金预算支出功能分类明细表</t>
  </si>
  <si>
    <t xml:space="preserve">            表十五 2023年政府性基金预算收支平衡表</t>
  </si>
  <si>
    <t xml:space="preserve">            表十六 2022年同德县地方政府一般债务限额和余额情况表</t>
  </si>
  <si>
    <t xml:space="preserve">            表十七 2022年同德县地方政府专项债务限额和余额情况表</t>
  </si>
  <si>
    <t xml:space="preserve">            表十八 2023年同德县社会保险基金预算收入安排情况表</t>
  </si>
  <si>
    <t xml:space="preserve">            表十九 2023年同德县社会保险基金预算支出安排情况表</t>
  </si>
  <si>
    <t>表一</t>
  </si>
  <si>
    <t>2023年同德县一般公共预算收入安排情况表</t>
  </si>
  <si>
    <t>单位：万元</t>
  </si>
  <si>
    <t>项目</t>
  </si>
  <si>
    <t>2022年预算数</t>
  </si>
  <si>
    <t>2022年执行数</t>
  </si>
  <si>
    <t>2023年预算数</t>
  </si>
  <si>
    <t>代码</t>
  </si>
  <si>
    <t>名称</t>
  </si>
  <si>
    <t>金额</t>
  </si>
  <si>
    <t>为上年预算数的%</t>
  </si>
  <si>
    <t>为上年执行数的%</t>
  </si>
  <si>
    <t xml:space="preserve">  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</si>
  <si>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</si>
  <si>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</si>
  <si>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</si>
  <si>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</si>
  <si>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</si>
  <si>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</si>
  <si>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</si>
  <si>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</si>
  <si>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</si>
  <si>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</si>
  <si>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</si>
  <si>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</si>
  <si>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</si>
  <si>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</si>
  <si>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</si>
  <si>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</si>
  <si>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 xml:space="preserve">  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</si>
  <si>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</si>
  <si>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</si>
  <si>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</si>
  <si>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</si>
  <si>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</si>
  <si>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</si>
  <si>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</si>
  <si>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</si>
  <si>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 xml:space="preserve"> </t>
  </si>
  <si>
    <t>收入总计</t>
  </si>
  <si>
    <t>表二</t>
  </si>
  <si>
    <t>2023年同德县一般公共预算收入表</t>
  </si>
  <si>
    <t>地    区</t>
  </si>
  <si>
    <t>收       入</t>
  </si>
  <si>
    <t>收入合计</t>
  </si>
  <si>
    <t>税　　　　收　　　　收　　　　入</t>
  </si>
  <si>
    <t>非  税  收  入</t>
  </si>
  <si>
    <t>小计</t>
  </si>
  <si>
    <t>增值税</t>
  </si>
  <si>
    <t>企业
所得税</t>
  </si>
  <si>
    <t>企业
所得税退税</t>
  </si>
  <si>
    <t>个人
所得税</t>
  </si>
  <si>
    <t>资源税</t>
  </si>
  <si>
    <t>城市维护
建设税</t>
  </si>
  <si>
    <t>房产税</t>
  </si>
  <si>
    <t>印花税</t>
  </si>
  <si>
    <t>城镇土地使用税</t>
  </si>
  <si>
    <t>土地增值税</t>
  </si>
  <si>
    <t>车船税</t>
  </si>
  <si>
    <t>耕地
占用税</t>
  </si>
  <si>
    <t>契税</t>
  </si>
  <si>
    <t>烟叶税</t>
  </si>
  <si>
    <t>环境保护税</t>
  </si>
  <si>
    <t>其他各项税收收入</t>
  </si>
  <si>
    <t>专项
收入</t>
  </si>
  <si>
    <t>行政事
业性收
费收入</t>
  </si>
  <si>
    <t>罚没
收入</t>
  </si>
  <si>
    <t>国有资本经营收入</t>
  </si>
  <si>
    <t>国有资源
（资产）有
偿使用收入</t>
  </si>
  <si>
    <t>捐赠
收入</t>
  </si>
  <si>
    <t>政府住房基金收入</t>
  </si>
  <si>
    <t>其他
收入</t>
  </si>
  <si>
    <t>同德县</t>
  </si>
  <si>
    <t>表三</t>
  </si>
  <si>
    <t>2023年同德县一般公共预算支出安排情况表</t>
  </si>
  <si>
    <t xml:space="preserve">  一般公共服务</t>
  </si>
  <si>
    <t xml:space="preserve">  外交支出</t>
  </si>
  <si>
    <t xml:space="preserve">  国防支出</t>
  </si>
  <si>
    <t xml:space="preserve">  公共安全支出</t>
  </si>
  <si>
    <t xml:space="preserve">  教育支出</t>
  </si>
  <si>
    <t xml:space="preserve">  科学技术支出</t>
  </si>
  <si>
    <t xml:space="preserve">  文化旅游体育与传媒支出</t>
  </si>
  <si>
    <t xml:space="preserve">  社会保障和就业支出</t>
  </si>
  <si>
    <t xml:space="preserve">  卫生健康支出</t>
  </si>
  <si>
    <t xml:space="preserve">  节能环保支出</t>
  </si>
  <si>
    <t xml:space="preserve">  城乡社区支出</t>
  </si>
  <si>
    <t xml:space="preserve">  农林水支出</t>
  </si>
  <si>
    <t xml:space="preserve">  交通运输支出</t>
  </si>
  <si>
    <t xml:space="preserve">  资源勘探工业信息等支出</t>
  </si>
  <si>
    <t xml:space="preserve">  商业服务业等支出</t>
  </si>
  <si>
    <t xml:space="preserve">  金融支出</t>
  </si>
  <si>
    <t xml:space="preserve">  援助其他地区支出</t>
  </si>
  <si>
    <t xml:space="preserve">  自然资源海洋气象等支出</t>
  </si>
  <si>
    <t xml:space="preserve">  住房保障支出</t>
  </si>
  <si>
    <t xml:space="preserve">  粮油物资储备支出</t>
  </si>
  <si>
    <t xml:space="preserve">  灾害防治及应急管理支出</t>
  </si>
  <si>
    <t xml:space="preserve">  预备费</t>
  </si>
  <si>
    <t xml:space="preserve">  其他支出</t>
  </si>
  <si>
    <t xml:space="preserve">  债务付息支出</t>
  </si>
  <si>
    <t xml:space="preserve">  债务发行费用支出</t>
  </si>
  <si>
    <t>支出合计</t>
  </si>
  <si>
    <t>表四</t>
  </si>
  <si>
    <t>2023年同德县一般公共预算支出表</t>
  </si>
  <si>
    <t>支            出</t>
  </si>
  <si>
    <t>支出
合计</t>
  </si>
  <si>
    <t>一般公共服务支出</t>
  </si>
  <si>
    <t>外交支出</t>
  </si>
  <si>
    <t>国防支出</t>
  </si>
  <si>
    <t>公共
安全支出</t>
  </si>
  <si>
    <t>教育支出</t>
  </si>
  <si>
    <t>科学
技术支出</t>
  </si>
  <si>
    <t>文化旅游体育与传媒支出</t>
  </si>
  <si>
    <t>社会保障和就业支出</t>
  </si>
  <si>
    <t>卫生健康支出</t>
  </si>
  <si>
    <t>节能环保支出</t>
  </si>
  <si>
    <t>城乡社区支出</t>
  </si>
  <si>
    <t>农林水支出</t>
  </si>
  <si>
    <t>交通
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</si>
  <si>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</si>
  <si>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</si>
  <si>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</si>
  <si>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</si>
  <si>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</si>
  <si>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</si>
  <si>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</si>
  <si>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</si>
  <si>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债务付息支出</t>
  </si>
  <si>
    <t>债务发行费用支出</t>
  </si>
  <si>
    <t>预备费</t>
  </si>
  <si>
    <t>其他
支出</t>
  </si>
  <si>
    <t>表五</t>
  </si>
  <si>
    <t>2023年同德县一般公共预算支出明细表</t>
  </si>
  <si>
    <t>上年预算数</t>
  </si>
  <si>
    <t>上年执行数</t>
  </si>
  <si>
    <t>预算数</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</si>
  <si>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</si>
  <si>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</si>
  <si>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</si>
  <si>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</si>
  <si>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</si>
  <si>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</si>
  <si>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</si>
  <si>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</si>
  <si>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</si>
  <si>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</si>
  <si>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</si>
  <si>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</si>
  <si>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</si>
  <si>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</si>
  <si>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</si>
  <si>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</si>
  <si>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</si>
  <si>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</si>
  <si>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</si>
  <si>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</si>
  <si>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</si>
  <si>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</si>
  <si>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</si>
  <si>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</si>
  <si>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</si>
  <si>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</si>
  <si>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</si>
  <si>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</si>
  <si>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</si>
  <si>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</si>
  <si>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</si>
  <si>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</si>
  <si>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</si>
  <si>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</si>
  <si>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</si>
  <si>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</si>
  <si>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</si>
  <si>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</si>
  <si>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</si>
  <si>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</si>
  <si>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</si>
  <si>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</si>
  <si>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</si>
  <si>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</si>
  <si>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</si>
  <si>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</si>
  <si>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</si>
  <si>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</si>
  <si>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</si>
  <si>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</si>
  <si>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</si>
  <si>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</si>
  <si>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</si>
  <si>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</si>
  <si>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</si>
  <si>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</si>
  <si>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</si>
  <si>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</si>
  <si>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</si>
  <si>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</si>
  <si>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</si>
  <si>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</si>
  <si>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</si>
  <si>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</si>
  <si>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</si>
  <si>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</si>
  <si>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</si>
  <si>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</si>
  <si>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</si>
  <si>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</si>
  <si>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</si>
  <si>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</si>
  <si>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</si>
  <si>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</si>
  <si>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</si>
  <si>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</si>
  <si>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</si>
  <si>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</si>
  <si>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</si>
  <si>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</si>
  <si>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</si>
  <si>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</si>
  <si>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</si>
  <si>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</si>
  <si>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</si>
  <si>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</si>
  <si>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</si>
  <si>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</si>
  <si>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</si>
  <si>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</si>
  <si>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</si>
  <si>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</si>
  <si>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</si>
  <si>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</si>
  <si>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</si>
  <si>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</si>
  <si>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</si>
  <si>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</si>
  <si>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</si>
  <si>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</si>
  <si>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</si>
  <si>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</si>
  <si>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</si>
  <si>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</si>
  <si>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</si>
  <si>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</si>
  <si>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</si>
  <si>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</si>
  <si>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</si>
  <si>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</si>
  <si>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</si>
  <si>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</si>
  <si>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</si>
  <si>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</si>
  <si>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</si>
  <si>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</si>
  <si>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</si>
  <si>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</si>
  <si>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</si>
  <si>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</si>
  <si>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</si>
  <si>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</si>
  <si>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</si>
  <si>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</si>
  <si>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</si>
  <si>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</si>
  <si>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</si>
  <si>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</si>
  <si>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</si>
  <si>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</si>
  <si>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</si>
  <si>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</si>
  <si>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</si>
  <si>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</si>
  <si>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</si>
  <si>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其他外交支出</t>
  </si>
  <si>
    <t xml:space="preserve">      其他外交支出</t>
  </si>
  <si>
    <t xml:space="preserve">    军费</t>
  </si>
  <si>
    <t xml:space="preserve">      现役部队</t>
  </si>
  <si>
    <t xml:space="preserve">      预备役部队</t>
  </si>
  <si>
    <t xml:space="preserve">      其他军费支出</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</si>
  <si>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</si>
  <si>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</si>
  <si>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</si>
  <si>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</si>
  <si>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</si>
  <si>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</si>
  <si>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</si>
  <si>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</si>
  <si>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</si>
  <si>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</si>
  <si>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</si>
  <si>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</si>
  <si>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</si>
  <si>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 xml:space="preserve">      其他国防支出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</si>
  <si>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</si>
  <si>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</si>
  <si>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</si>
  <si>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</si>
  <si>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</si>
  <si>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</si>
  <si>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</si>
  <si>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</si>
  <si>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</si>
  <si>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</si>
  <si>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</si>
  <si>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</si>
  <si>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</si>
  <si>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</si>
  <si>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</si>
  <si>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</si>
  <si>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</si>
  <si>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</si>
  <si>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</si>
  <si>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</si>
  <si>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</si>
  <si>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</si>
  <si>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</si>
  <si>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</si>
  <si>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</si>
  <si>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</si>
  <si>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</si>
  <si>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</si>
  <si>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</si>
  <si>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</si>
  <si>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</si>
  <si>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</si>
  <si>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</si>
  <si>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</si>
  <si>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</si>
  <si>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</si>
  <si>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</si>
  <si>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</si>
  <si>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</si>
  <si>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</si>
  <si>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</si>
  <si>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</si>
  <si>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</si>
  <si>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</si>
  <si>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</si>
  <si>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</si>
  <si>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</si>
  <si>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</si>
  <si>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</si>
  <si>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</si>
  <si>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</si>
  <si>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</si>
  <si>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</si>
  <si>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</si>
  <si>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</si>
  <si>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</si>
  <si>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</si>
  <si>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</si>
  <si>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</si>
  <si>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</si>
  <si>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</si>
  <si>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</si>
  <si>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</si>
  <si>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</si>
  <si>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</si>
  <si>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</si>
  <si>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</si>
  <si>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</si>
  <si>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</si>
  <si>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</si>
  <si>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</si>
  <si>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</si>
  <si>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</si>
  <si>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</si>
  <si>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</si>
  <si>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</si>
  <si>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</si>
  <si>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</si>
  <si>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</si>
  <si>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</si>
  <si>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</si>
  <si>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</si>
  <si>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</si>
  <si>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</si>
  <si>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</si>
  <si>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</si>
  <si>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</si>
  <si>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</si>
  <si>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</si>
  <si>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</si>
  <si>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</si>
  <si>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</si>
  <si>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</si>
  <si>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</si>
  <si>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</si>
  <si>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</si>
  <si>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</si>
  <si>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</si>
  <si>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</si>
  <si>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</si>
  <si>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</si>
  <si>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</si>
  <si>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</si>
  <si>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</si>
  <si>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</si>
  <si>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</si>
  <si>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</si>
  <si>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</si>
  <si>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</si>
  <si>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</si>
  <si>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</si>
  <si>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</si>
  <si>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</si>
  <si>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</si>
  <si>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</si>
  <si>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</si>
  <si>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</si>
  <si>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</si>
  <si>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</si>
  <si>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</si>
  <si>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</si>
  <si>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</si>
  <si>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</si>
  <si>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</si>
  <si>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</si>
  <si>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</si>
  <si>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</si>
  <si>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</si>
  <si>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</si>
  <si>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</si>
  <si>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</si>
  <si>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</si>
  <si>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</si>
  <si>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</si>
  <si>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</si>
  <si>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</si>
  <si>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</si>
  <si>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</si>
  <si>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</si>
  <si>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</si>
  <si>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</si>
  <si>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</si>
  <si>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</si>
  <si>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</si>
  <si>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</si>
  <si>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</si>
  <si>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</si>
  <si>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</si>
  <si>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</si>
  <si>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</si>
  <si>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</si>
  <si>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</si>
  <si>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</si>
  <si>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</si>
  <si>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</si>
  <si>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</si>
  <si>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</si>
  <si>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</si>
  <si>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</si>
  <si>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</si>
  <si>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</si>
  <si>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</si>
  <si>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</si>
  <si>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</si>
  <si>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</si>
  <si>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</si>
  <si>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</si>
  <si>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</si>
  <si>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</si>
  <si>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</si>
  <si>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</si>
  <si>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</si>
  <si>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</si>
  <si>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</si>
  <si>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</si>
  <si>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</si>
  <si>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</si>
  <si>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</si>
  <si>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</si>
  <si>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</si>
  <si>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</si>
  <si>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</si>
  <si>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</si>
  <si>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</si>
  <si>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</si>
  <si>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</si>
  <si>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</si>
  <si>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</si>
  <si>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</si>
  <si>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</si>
  <si>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</si>
  <si>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</si>
  <si>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</si>
  <si>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</si>
  <si>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</si>
  <si>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</si>
  <si>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</si>
  <si>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</si>
  <si>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</si>
  <si>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</si>
  <si>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</si>
  <si>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</si>
  <si>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</si>
  <si>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</si>
  <si>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</si>
  <si>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</si>
  <si>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</si>
  <si>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</si>
  <si>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</si>
  <si>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</si>
  <si>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</si>
  <si>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</si>
  <si>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</si>
  <si>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</si>
  <si>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</si>
  <si>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</si>
  <si>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</si>
  <si>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</si>
  <si>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</si>
  <si>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</si>
  <si>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</si>
  <si>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</si>
  <si>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</si>
  <si>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</si>
  <si>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</si>
  <si>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</si>
  <si>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</si>
  <si>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</si>
  <si>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</si>
  <si>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</si>
  <si>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</si>
  <si>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</si>
  <si>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</si>
  <si>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</si>
  <si>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</si>
  <si>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</si>
  <si>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</si>
  <si>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</si>
  <si>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</si>
  <si>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</si>
  <si>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</si>
  <si>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</si>
  <si>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</si>
  <si>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</si>
  <si>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</si>
  <si>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</si>
  <si>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</si>
  <si>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</si>
  <si>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</si>
  <si>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</si>
  <si>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</si>
  <si>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</si>
  <si>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</si>
  <si>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</si>
  <si>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</si>
  <si>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</si>
  <si>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</si>
  <si>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</si>
  <si>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</si>
  <si>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</si>
  <si>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</si>
  <si>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</si>
  <si>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</si>
  <si>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</si>
  <si>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</si>
  <si>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</si>
  <si>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</si>
  <si>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</si>
  <si>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</si>
  <si>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</si>
  <si>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</si>
  <si>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</si>
  <si>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</si>
  <si>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</si>
  <si>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</si>
  <si>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</si>
  <si>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</si>
  <si>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</si>
  <si>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</si>
  <si>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</si>
  <si>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</si>
  <si>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</si>
  <si>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</si>
  <si>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</si>
  <si>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</si>
  <si>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</si>
  <si>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</si>
  <si>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</si>
  <si>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</si>
  <si>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</si>
  <si>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</si>
  <si>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</si>
  <si>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</si>
  <si>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</si>
  <si>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</si>
  <si>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</si>
  <si>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</si>
  <si>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</si>
  <si>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</si>
  <si>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</si>
  <si>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</si>
  <si>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</si>
  <si>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</si>
  <si>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</si>
  <si>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</si>
  <si>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</si>
  <si>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</si>
  <si>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</si>
  <si>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</si>
  <si>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</si>
  <si>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</si>
  <si>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</si>
  <si>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</si>
  <si>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</si>
  <si>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</si>
  <si>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</si>
  <si>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</si>
  <si>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</si>
  <si>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</si>
  <si>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</si>
  <si>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</si>
  <si>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</si>
  <si>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</si>
  <si>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</si>
  <si>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</si>
  <si>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</si>
  <si>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</si>
  <si>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</si>
  <si>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</si>
  <si>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</si>
  <si>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</si>
  <si>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</si>
  <si>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</si>
  <si>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</si>
  <si>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</si>
  <si>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</si>
  <si>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</si>
  <si>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</si>
  <si>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</si>
  <si>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</si>
  <si>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</si>
  <si>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</si>
  <si>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</si>
  <si>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</si>
  <si>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</si>
  <si>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</si>
  <si>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</si>
  <si>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</si>
  <si>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</si>
  <si>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</si>
  <si>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</si>
  <si>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</si>
  <si>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</si>
  <si>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</si>
  <si>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</si>
  <si>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</si>
  <si>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</si>
  <si>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</si>
  <si>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</si>
  <si>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</si>
  <si>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</si>
  <si>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</si>
  <si>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</si>
  <si>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</si>
  <si>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</si>
  <si>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</si>
  <si>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</si>
  <si>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</si>
  <si>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</si>
  <si>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</si>
  <si>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</si>
  <si>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</si>
  <si>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</si>
  <si>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</si>
  <si>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</si>
  <si>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</si>
  <si>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</si>
  <si>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</si>
  <si>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</si>
  <si>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</si>
  <si>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</si>
  <si>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</si>
  <si>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</si>
  <si>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</si>
  <si>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</si>
  <si>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</si>
  <si>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</si>
  <si>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</si>
  <si>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</si>
  <si>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</si>
  <si>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</si>
  <si>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</si>
  <si>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</si>
  <si>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</si>
  <si>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</si>
  <si>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</si>
  <si>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</si>
  <si>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</si>
  <si>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</si>
  <si>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</si>
  <si>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</si>
  <si>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</si>
  <si>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</si>
  <si>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</si>
  <si>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</si>
  <si>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</si>
  <si>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</si>
  <si>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</si>
  <si>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</si>
  <si>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</si>
  <si>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</si>
  <si>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</si>
  <si>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</si>
  <si>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</si>
  <si>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</si>
  <si>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</si>
  <si>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</si>
  <si>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</si>
  <si>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</si>
  <si>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</si>
  <si>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</si>
  <si>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</si>
  <si>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 xml:space="preserve">      其他节能环保支出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</si>
  <si>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</si>
  <si>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</si>
  <si>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</si>
  <si>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</si>
  <si>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</si>
  <si>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</si>
  <si>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</si>
  <si>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</si>
  <si>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</si>
  <si>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</si>
  <si>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</si>
  <si>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</si>
  <si>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</si>
  <si>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</si>
  <si>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</si>
  <si>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</si>
  <si>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</si>
  <si>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</si>
  <si>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</si>
  <si>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</si>
  <si>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</si>
  <si>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</si>
  <si>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</si>
  <si>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</si>
  <si>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</si>
  <si>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</si>
  <si>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</si>
  <si>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</si>
  <si>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</si>
  <si>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</si>
  <si>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</si>
  <si>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</si>
  <si>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</si>
  <si>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</si>
  <si>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</si>
  <si>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</si>
  <si>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</si>
  <si>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</si>
  <si>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</si>
  <si>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</si>
  <si>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</si>
  <si>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</si>
  <si>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</si>
  <si>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</si>
  <si>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</si>
  <si>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</si>
  <si>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</si>
  <si>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</si>
  <si>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</si>
  <si>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</si>
  <si>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</si>
  <si>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</si>
  <si>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</si>
  <si>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</si>
  <si>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</si>
  <si>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</si>
  <si>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</si>
  <si>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</si>
  <si>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</si>
  <si>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</si>
  <si>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</si>
  <si>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</si>
  <si>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</si>
  <si>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</si>
  <si>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</si>
  <si>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</si>
  <si>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</si>
  <si>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</si>
  <si>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</si>
  <si>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</si>
  <si>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</si>
  <si>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</si>
  <si>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</si>
  <si>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</si>
  <si>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</si>
  <si>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</si>
  <si>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</si>
  <si>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</si>
  <si>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</si>
  <si>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</si>
  <si>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</si>
  <si>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</si>
  <si>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</si>
  <si>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</si>
  <si>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</si>
  <si>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</si>
  <si>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</si>
  <si>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</si>
  <si>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</si>
  <si>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</si>
  <si>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</si>
  <si>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</si>
  <si>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</si>
  <si>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</si>
  <si>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</si>
  <si>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</si>
  <si>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</si>
  <si>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</si>
  <si>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</si>
  <si>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</si>
  <si>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</si>
  <si>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</si>
  <si>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</si>
  <si>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</si>
  <si>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</si>
  <si>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</si>
  <si>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</si>
  <si>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</si>
  <si>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</si>
  <si>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</si>
  <si>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</si>
  <si>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</si>
  <si>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</si>
  <si>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</si>
  <si>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</si>
  <si>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</si>
  <si>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</si>
  <si>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</si>
  <si>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</si>
  <si>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</si>
  <si>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</si>
  <si>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</si>
  <si>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</si>
  <si>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</si>
  <si>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</si>
  <si>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</si>
  <si>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</si>
  <si>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</si>
  <si>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</si>
  <si>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</si>
  <si>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</si>
  <si>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</si>
  <si>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</si>
  <si>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</si>
  <si>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</si>
  <si>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</si>
  <si>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</si>
  <si>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</si>
  <si>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</si>
  <si>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</si>
  <si>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</si>
  <si>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</si>
  <si>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</si>
  <si>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</si>
  <si>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</si>
  <si>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</si>
  <si>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</si>
  <si>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</si>
  <si>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</si>
  <si>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</si>
  <si>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</si>
  <si>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</si>
  <si>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</si>
  <si>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</si>
  <si>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</si>
  <si>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</si>
  <si>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</si>
  <si>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</si>
  <si>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</si>
  <si>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</si>
  <si>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</si>
  <si>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</si>
  <si>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</si>
  <si>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</si>
  <si>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</si>
  <si>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</si>
  <si>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</si>
  <si>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</si>
  <si>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</si>
  <si>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</si>
  <si>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</si>
  <si>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</si>
  <si>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</si>
  <si>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</si>
  <si>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</si>
  <si>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</si>
  <si>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</si>
  <si>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</si>
  <si>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</si>
  <si>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</si>
  <si>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</si>
  <si>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</si>
  <si>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</si>
  <si>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</si>
  <si>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</si>
  <si>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</si>
  <si>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</si>
  <si>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</si>
  <si>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</si>
  <si>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</si>
  <si>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</si>
  <si>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</si>
  <si>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</si>
  <si>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</si>
  <si>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</si>
  <si>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</si>
  <si>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</si>
  <si>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</si>
  <si>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</si>
  <si>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</si>
  <si>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</si>
  <si>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</si>
  <si>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</si>
  <si>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</si>
  <si>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</si>
  <si>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</si>
  <si>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</si>
  <si>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</si>
  <si>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</si>
  <si>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</si>
  <si>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</si>
  <si>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</si>
  <si>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</si>
  <si>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</si>
  <si>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</si>
  <si>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</si>
  <si>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</si>
  <si>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</si>
  <si>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</si>
  <si>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</si>
  <si>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</si>
  <si>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</si>
  <si>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</si>
  <si>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</si>
  <si>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</si>
  <si>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</si>
  <si>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</si>
  <si>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</si>
  <si>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</si>
  <si>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</si>
  <si>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</si>
  <si>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</si>
  <si>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</si>
  <si>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</si>
  <si>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</si>
  <si>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</si>
  <si>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</si>
  <si>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</si>
  <si>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</si>
  <si>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</si>
  <si>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</si>
  <si>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</si>
  <si>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</si>
  <si>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</si>
  <si>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</si>
  <si>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</si>
  <si>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</si>
  <si>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</si>
  <si>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</si>
  <si>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</si>
  <si>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</si>
  <si>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</si>
  <si>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</si>
  <si>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</si>
  <si>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</si>
  <si>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</si>
  <si>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</si>
  <si>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</si>
  <si>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</si>
  <si>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</si>
  <si>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</si>
  <si>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</si>
  <si>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</si>
  <si>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</si>
  <si>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</si>
  <si>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</si>
  <si>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</si>
  <si>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</si>
  <si>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</si>
  <si>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</si>
  <si>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</si>
  <si>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</si>
  <si>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</si>
  <si>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</si>
  <si>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</si>
  <si>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</si>
  <si>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</si>
  <si>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</si>
  <si>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</si>
  <si>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</si>
  <si>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</si>
  <si>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</si>
  <si>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</si>
  <si>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</si>
  <si>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</si>
  <si>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</si>
  <si>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</si>
  <si>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</si>
  <si>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</si>
  <si>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</si>
  <si>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</si>
  <si>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</si>
  <si>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</si>
  <si>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</si>
  <si>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</si>
  <si>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</si>
  <si>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</si>
  <si>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</si>
  <si>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</si>
  <si>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</si>
  <si>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</si>
  <si>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</si>
  <si>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</si>
  <si>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</si>
  <si>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</si>
  <si>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</si>
  <si>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</si>
  <si>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</si>
  <si>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</si>
  <si>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</si>
  <si>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</si>
  <si>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</si>
  <si>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</si>
  <si>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</si>
  <si>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</si>
  <si>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</si>
  <si>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</si>
  <si>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</si>
  <si>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</si>
  <si>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</si>
  <si>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</si>
  <si>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</si>
  <si>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</si>
  <si>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</si>
  <si>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</si>
  <si>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</si>
  <si>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</si>
  <si>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</si>
  <si>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</si>
  <si>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</si>
  <si>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</si>
  <si>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</si>
  <si>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</si>
  <si>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</si>
  <si>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</si>
  <si>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</si>
  <si>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</si>
  <si>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</si>
  <si>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</si>
  <si>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</si>
  <si>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</si>
  <si>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</si>
  <si>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</si>
  <si>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</si>
  <si>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</si>
  <si>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</si>
  <si>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</si>
  <si>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</si>
  <si>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</si>
  <si>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</si>
  <si>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</si>
  <si>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</si>
  <si>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</si>
  <si>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</si>
  <si>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</si>
  <si>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</si>
  <si>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</si>
  <si>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</si>
  <si>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</si>
  <si>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</si>
  <si>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</si>
  <si>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</si>
  <si>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</si>
  <si>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</si>
  <si>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</si>
  <si>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</si>
  <si>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</si>
  <si>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</si>
  <si>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</si>
  <si>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</si>
  <si>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</si>
  <si>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年初预留</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</si>
  <si>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</si>
  <si>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</si>
  <si>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</si>
  <si>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</si>
  <si>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</si>
  <si>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地方政府一般债务发行费用支出</t>
  </si>
  <si>
    <t>支出总计</t>
  </si>
  <si>
    <t>表六</t>
  </si>
  <si>
    <t>2023年同德县一般公共预算收支平衡表</t>
  </si>
  <si>
    <t>收入</t>
  </si>
  <si>
    <t>支出</t>
  </si>
  <si>
    <t>本级收入合计</t>
  </si>
  <si>
    <t>本级支出合计</t>
  </si>
  <si>
    <t>转移性收入</t>
  </si>
  <si>
    <t>转移性支出</t>
  </si>
  <si>
    <t>上级补助收入</t>
  </si>
  <si>
    <t xml:space="preserve">  上解上级支出</t>
  </si>
  <si>
    <t xml:space="preserve">    返还性收入</t>
  </si>
  <si>
    <t xml:space="preserve">    体制上解支出</t>
  </si>
  <si>
    <t xml:space="preserve">      所得税基数返还收入 </t>
  </si>
  <si>
    <t xml:space="preserve">    专项上解支出</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</si>
  <si>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</si>
  <si>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</si>
  <si>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</si>
  <si>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</si>
  <si>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</si>
  <si>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</si>
  <si>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</si>
  <si>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</si>
  <si>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</si>
  <si>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</si>
  <si>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</si>
  <si>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</si>
  <si>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</si>
  <si>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</si>
  <si>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</si>
  <si>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</si>
  <si>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</si>
  <si>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</si>
  <si>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巩固脱贫攻坚成果衔接乡村振兴转移支付收入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</si>
  <si>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</si>
  <si>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</si>
  <si>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</si>
  <si>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</si>
  <si>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</si>
  <si>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</si>
  <si>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</si>
  <si>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</si>
  <si>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</si>
  <si>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</si>
  <si>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</si>
  <si>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</si>
  <si>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</si>
  <si>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</si>
  <si>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</si>
  <si>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</si>
  <si>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</si>
  <si>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</si>
  <si>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</si>
  <si>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</si>
  <si>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</si>
  <si>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</si>
  <si>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</si>
  <si>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</si>
  <si>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</si>
  <si>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</si>
  <si>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</si>
  <si>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</si>
  <si>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</si>
  <si>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</si>
  <si>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</si>
  <si>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</si>
  <si>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</si>
  <si>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</si>
  <si>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</si>
  <si>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</si>
  <si>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</si>
  <si>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</si>
  <si>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</si>
  <si>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</si>
  <si>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</si>
  <si>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</si>
  <si>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</si>
  <si>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</si>
  <si>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下级上解收入</t>
  </si>
  <si>
    <t xml:space="preserve">    体制上解收入</t>
  </si>
  <si>
    <t xml:space="preserve">    专项上解收入</t>
  </si>
  <si>
    <t xml:space="preserve">  待偿债置换一般债券上年结余</t>
  </si>
  <si>
    <t xml:space="preserve">  上年结余收入</t>
  </si>
  <si>
    <t xml:space="preserve">  调入资金</t>
  </si>
  <si>
    <t xml:space="preserve">  补助下级支出</t>
  </si>
  <si>
    <t xml:space="preserve">    从政府性基金预算调入</t>
  </si>
  <si>
    <t xml:space="preserve">  调出资金</t>
  </si>
  <si>
    <t xml:space="preserve">    从国有资本经营预算调入</t>
  </si>
  <si>
    <t xml:space="preserve">  安排预算稳定调节基金</t>
  </si>
  <si>
    <t xml:space="preserve">    从其他资金调入</t>
  </si>
  <si>
    <t xml:space="preserve">  补充预算周转金</t>
  </si>
  <si>
    <t xml:space="preserve">  地方政府一般债务收入</t>
  </si>
  <si>
    <t xml:space="preserve">  地方政府一般债务还本支出</t>
  </si>
  <si>
    <t xml:space="preserve">  地方政府一般债务转贷收入</t>
  </si>
  <si>
    <t xml:space="preserve">  地方政府一般债务转贷支出</t>
  </si>
  <si>
    <t xml:space="preserve">  区域间转移性收入</t>
  </si>
  <si>
    <t xml:space="preserve">  区域间转移性支出</t>
  </si>
  <si>
    <t xml:space="preserve">    接受其他地区援助收入</t>
  </si>
  <si>
    <t xml:space="preserve">    援助其他地区支出</t>
  </si>
  <si>
    <t xml:space="preserve">    生态保护补偿转移性收入</t>
  </si>
  <si>
    <t xml:space="preserve">    生态保护补偿转移性支出</t>
  </si>
  <si>
    <t xml:space="preserve">    土地指标调剂转移性收入</t>
  </si>
  <si>
    <t xml:space="preserve">    土地指标调剂转移性支出</t>
  </si>
  <si>
    <t xml:space="preserve">    其他转移性收入</t>
  </si>
  <si>
    <t xml:space="preserve">    其他转移性支出</t>
  </si>
  <si>
    <t xml:space="preserve">  动用预算稳定调节基金</t>
  </si>
  <si>
    <t xml:space="preserve">  计划单列市上解省支出</t>
  </si>
  <si>
    <t xml:space="preserve">  省补助计划单列市收入</t>
  </si>
  <si>
    <t xml:space="preserve">  省补助计划单列市支出</t>
  </si>
  <si>
    <t xml:space="preserve">  计划单列市上解省收入</t>
  </si>
  <si>
    <t xml:space="preserve">  年终结余</t>
  </si>
  <si>
    <t>表七</t>
  </si>
  <si>
    <t>2023年同德县一般公共预算(基本)支出预算经济分类表</t>
  </si>
  <si>
    <t>科目编码</t>
  </si>
  <si>
    <t>科目名称</t>
  </si>
  <si>
    <t>一般公共预算支出</t>
  </si>
  <si>
    <t>一般公共预算基本支出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</si>
  <si>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</si>
  <si>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</si>
  <si>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</si>
  <si>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</si>
  <si>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</si>
  <si>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</si>
  <si>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</si>
  <si>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</si>
  <si>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</si>
  <si>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</si>
  <si>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</si>
  <si>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</si>
  <si>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</si>
  <si>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</si>
  <si>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</si>
  <si>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</si>
  <si>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</si>
  <si>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</si>
  <si>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</si>
  <si>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</si>
  <si>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</si>
  <si>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</si>
  <si>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</si>
  <si>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</si>
  <si>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</si>
  <si>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</si>
  <si>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</si>
  <si>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</si>
  <si>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</si>
  <si>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</si>
  <si>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</si>
  <si>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</si>
  <si>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</si>
  <si>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</si>
  <si>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</si>
  <si>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</si>
  <si>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</si>
  <si>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</si>
  <si>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</si>
  <si>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</si>
  <si>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</si>
  <si>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</si>
  <si>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</si>
  <si>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</si>
  <si>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</si>
  <si>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</si>
  <si>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</si>
  <si>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</si>
  <si>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</si>
  <si>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</si>
  <si>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</si>
  <si>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</si>
  <si>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</si>
  <si>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</si>
  <si>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</si>
  <si>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</si>
  <si>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预备费及预留</t>
  </si>
  <si>
    <t xml:space="preserve">  预留</t>
  </si>
  <si>
    <t>其他支出</t>
  </si>
  <si>
    <t xml:space="preserve">  国家赔偿费用支出</t>
  </si>
  <si>
    <t xml:space="preserve">  对民间非营利组织和群众性自治组织补贴</t>
  </si>
  <si>
    <t xml:space="preserve">  经常性赠与</t>
  </si>
  <si>
    <t xml:space="preserve">  资本性赠与</t>
  </si>
  <si>
    <t>合计</t>
  </si>
  <si>
    <t>表八</t>
  </si>
  <si>
    <t>2023年同德县一般公共预算上级补助收入预算表</t>
  </si>
  <si>
    <t>项    目</t>
  </si>
  <si>
    <t>一、一般性转移支付收入</t>
  </si>
  <si>
    <r>
      <rPr>
        <sz val="11"/>
        <rFont val="宋体"/>
        <charset val="134"/>
      </rPr>
      <t>63000021T000000005735-公安机关转移支付装备费</t>
    </r>
  </si>
  <si>
    <r>
      <rPr>
        <sz val="11"/>
        <rFont val="宋体"/>
        <charset val="134"/>
      </rPr>
      <t>63000021T000000005736-公安机关转移支付办案费</t>
    </r>
  </si>
  <si>
    <r>
      <rPr>
        <sz val="11"/>
        <rFont val="宋体"/>
        <charset val="134"/>
      </rPr>
      <t>63000021T000000005749-司法行政转移支付办案业务经费</t>
    </r>
  </si>
  <si>
    <r>
      <rPr>
        <sz val="11"/>
        <rFont val="宋体"/>
        <charset val="134"/>
      </rPr>
      <t>63000021T000000005753-司法行政转移支付业务装备</t>
    </r>
  </si>
  <si>
    <r>
      <rPr>
        <sz val="11"/>
        <rFont val="宋体"/>
        <charset val="134"/>
      </rPr>
      <t>63000021T000000005965-学生资助补助经费</t>
    </r>
  </si>
  <si>
    <r>
      <rPr>
        <sz val="11"/>
        <rFont val="宋体"/>
        <charset val="134"/>
      </rPr>
      <t>63000021T000000006671-义务教育薄弱环节改善与能力提升补助资金</t>
    </r>
  </si>
  <si>
    <r>
      <rPr>
        <sz val="11"/>
        <rFont val="宋体"/>
        <charset val="134"/>
      </rPr>
      <t>63000021T000000006740-支持学前教育发展资金</t>
    </r>
  </si>
  <si>
    <r>
      <rPr>
        <sz val="11"/>
        <rFont val="宋体"/>
        <charset val="134"/>
      </rPr>
      <t>63000021T000000006868-少数民族地区和边疆地区文化安全专项</t>
    </r>
  </si>
  <si>
    <r>
      <rPr>
        <sz val="11"/>
        <rFont val="宋体"/>
        <charset val="134"/>
      </rPr>
      <t>63000021T000000007088-中央支持地方公共文化服务体系建设补助资金</t>
    </r>
  </si>
  <si>
    <r>
      <rPr>
        <sz val="11"/>
        <rFont val="宋体"/>
        <charset val="134"/>
      </rPr>
      <t>63000021T000000007212-城乡义务教育补助经费</t>
    </r>
  </si>
  <si>
    <r>
      <rPr>
        <sz val="11"/>
        <rFont val="宋体"/>
        <charset val="134"/>
      </rPr>
      <t>63000021T000000007316-大型体育场馆免费低收费开放补助资金</t>
    </r>
  </si>
  <si>
    <r>
      <rPr>
        <sz val="11"/>
        <rFont val="宋体"/>
        <charset val="134"/>
      </rPr>
      <t>63000021T000000007676-动物强制免疫</t>
    </r>
  </si>
  <si>
    <r>
      <rPr>
        <sz val="11"/>
        <rFont val="宋体"/>
        <charset val="134"/>
      </rPr>
      <t>63000021T000000007735-草原禁牧和草畜平衡补助</t>
    </r>
  </si>
  <si>
    <r>
      <rPr>
        <sz val="11"/>
        <rFont val="宋体"/>
        <charset val="134"/>
      </rPr>
      <t>63000021T000000007859-高标准农田建设</t>
    </r>
  </si>
  <si>
    <r>
      <rPr>
        <sz val="11"/>
        <rFont val="宋体"/>
        <charset val="134"/>
      </rPr>
      <t>63000021T000000007862-小型农田水利建设与维修</t>
    </r>
  </si>
  <si>
    <r>
      <rPr>
        <sz val="11"/>
        <rFont val="宋体"/>
        <charset val="134"/>
      </rPr>
      <t>63000021T000000007882-耕地地力保护</t>
    </r>
  </si>
  <si>
    <r>
      <rPr>
        <sz val="11"/>
        <rFont val="宋体"/>
        <charset val="134"/>
      </rPr>
      <t>63000021T000000007883-农机购置补贴</t>
    </r>
  </si>
  <si>
    <r>
      <rPr>
        <sz val="11"/>
        <rFont val="宋体"/>
        <charset val="134"/>
      </rPr>
      <t>63000021T000000007884-农业绿色发展与技术服务</t>
    </r>
  </si>
  <si>
    <r>
      <rPr>
        <sz val="11"/>
        <rFont val="宋体"/>
        <charset val="134"/>
      </rPr>
      <t>63000021T000000007886-农牧业产业发展</t>
    </r>
  </si>
  <si>
    <r>
      <rPr>
        <sz val="11"/>
        <rFont val="宋体"/>
        <charset val="134"/>
      </rPr>
      <t>63000021T000000007909-医疗服务与保障能力提升补助资金</t>
    </r>
  </si>
  <si>
    <r>
      <rPr>
        <sz val="11"/>
        <rFont val="宋体"/>
        <charset val="134"/>
      </rPr>
      <t>63000021T000000007979-地方公共卫生服务资金</t>
    </r>
  </si>
  <si>
    <r>
      <rPr>
        <sz val="11"/>
        <rFont val="宋体"/>
        <charset val="134"/>
      </rPr>
      <t>63000021T000000008139-困难群众救助补助资金</t>
    </r>
  </si>
  <si>
    <r>
      <rPr>
        <sz val="11"/>
        <rFont val="宋体"/>
        <charset val="134"/>
      </rPr>
      <t>63000021T000000008226-优抚对象补助经费</t>
    </r>
  </si>
  <si>
    <r>
      <rPr>
        <sz val="11"/>
        <rFont val="宋体"/>
        <charset val="134"/>
      </rPr>
      <t>63000021T000000008247-优抚对象医疗保障经费</t>
    </r>
  </si>
  <si>
    <r>
      <rPr>
        <sz val="11"/>
        <rFont val="宋体"/>
        <charset val="134"/>
      </rPr>
      <t>63000021T000000008295-图书馆文化馆（站）美术馆免费开放资金</t>
    </r>
  </si>
  <si>
    <r>
      <rPr>
        <sz val="11"/>
        <rFont val="宋体"/>
        <charset val="134"/>
      </rPr>
      <t>63000021T000000008303-“三区”人才支持计划文化人员专项计划</t>
    </r>
  </si>
  <si>
    <r>
      <rPr>
        <sz val="11"/>
        <rFont val="宋体"/>
        <charset val="134"/>
      </rPr>
      <t>63000021T000000008370-文化事业发展—大美青海文艺轻骑兵团队扶持项目</t>
    </r>
  </si>
  <si>
    <r>
      <rPr>
        <sz val="11"/>
        <rFont val="宋体"/>
        <charset val="134"/>
      </rPr>
      <t>63000021T000000008646-自主择业军队转业干部住房补贴</t>
    </r>
  </si>
  <si>
    <r>
      <rPr>
        <sz val="11"/>
        <rFont val="宋体"/>
        <charset val="134"/>
      </rPr>
      <t>63000021T000000008693-复员干部生活补助资金</t>
    </r>
  </si>
  <si>
    <r>
      <rPr>
        <sz val="11"/>
        <rFont val="宋体"/>
        <charset val="134"/>
      </rPr>
      <t>63000021T000000008716-义务兵家庭优待金</t>
    </r>
  </si>
  <si>
    <r>
      <rPr>
        <sz val="11"/>
        <rFont val="宋体"/>
        <charset val="134"/>
      </rPr>
      <t>63000021T000000010250-中小河流治理</t>
    </r>
  </si>
  <si>
    <r>
      <rPr>
        <sz val="11"/>
        <rFont val="宋体"/>
        <charset val="134"/>
      </rPr>
      <t>63000021T000000010384-运行维护费</t>
    </r>
  </si>
  <si>
    <r>
      <rPr>
        <sz val="11"/>
        <rFont val="宋体"/>
        <charset val="134"/>
      </rPr>
      <t>63000021T000000010561-养老服务补贴资金</t>
    </r>
  </si>
  <si>
    <r>
      <rPr>
        <sz val="11"/>
        <rFont val="宋体"/>
        <charset val="134"/>
      </rPr>
      <t>63000021T000000010564-高龄补贴</t>
    </r>
  </si>
  <si>
    <r>
      <rPr>
        <sz val="11"/>
        <rFont val="宋体"/>
        <charset val="134"/>
      </rPr>
      <t>63000021T000000010716-城乡义务教育补助经费-寄宿生生活补助</t>
    </r>
  </si>
  <si>
    <r>
      <rPr>
        <sz val="11"/>
        <rFont val="宋体"/>
        <charset val="134"/>
      </rPr>
      <t>63000021T000000010807-车辆购置税收入补助地方资金</t>
    </r>
  </si>
  <si>
    <r>
      <rPr>
        <sz val="11"/>
        <rFont val="宋体"/>
        <charset val="134"/>
      </rPr>
      <t>63000021T000000010903-节约用水</t>
    </r>
  </si>
  <si>
    <r>
      <rPr>
        <sz val="11"/>
        <rFont val="宋体"/>
        <charset val="134"/>
      </rPr>
      <t>63000021T000000010904-山洪灾害防治</t>
    </r>
  </si>
  <si>
    <r>
      <rPr>
        <sz val="11"/>
        <rFont val="宋体"/>
        <charset val="134"/>
      </rPr>
      <t>63000021T000000010907-水利工程维修养护</t>
    </r>
  </si>
  <si>
    <r>
      <rPr>
        <sz val="11"/>
        <rFont val="宋体"/>
        <charset val="134"/>
      </rPr>
      <t>63000021T000000010910-生猪（牛羊）调出大县奖励资金</t>
    </r>
  </si>
  <si>
    <r>
      <rPr>
        <sz val="11"/>
        <rFont val="宋体"/>
        <charset val="134"/>
      </rPr>
      <t>63000021T000000011177-“三区”人才支持计划科技人员专项计划</t>
    </r>
  </si>
  <si>
    <r>
      <rPr>
        <sz val="11"/>
        <rFont val="宋体"/>
        <charset val="134"/>
      </rPr>
      <t>63000021T000000011213-农业水价综合改革</t>
    </r>
  </si>
  <si>
    <r>
      <rPr>
        <sz val="11"/>
        <rFont val="宋体"/>
        <charset val="134"/>
      </rPr>
      <t>63000021T000000012650-农村公路养护资金</t>
    </r>
  </si>
  <si>
    <r>
      <rPr>
        <sz val="11"/>
        <rFont val="宋体"/>
        <charset val="134"/>
      </rPr>
      <t>63000021T000000012952-农业保险保费补贴资金</t>
    </r>
  </si>
  <si>
    <r>
      <rPr>
        <sz val="11"/>
        <rFont val="宋体"/>
        <charset val="134"/>
      </rPr>
      <t>63000021T000000013105-均衡性转移支付</t>
    </r>
  </si>
  <si>
    <r>
      <rPr>
        <sz val="11"/>
        <rFont val="宋体"/>
        <charset val="134"/>
      </rPr>
      <t>63000021T000000013212-县级基本财力保障机制奖补资金</t>
    </r>
  </si>
  <si>
    <r>
      <rPr>
        <sz val="11"/>
        <rFont val="宋体"/>
        <charset val="134"/>
      </rPr>
      <t>63000021T000000013218-民族地区转移支付</t>
    </r>
  </si>
  <si>
    <r>
      <rPr>
        <sz val="11"/>
        <rFont val="宋体"/>
        <charset val="134"/>
      </rPr>
      <t>63000021T000000013227-固定数额补助</t>
    </r>
  </si>
  <si>
    <r>
      <rPr>
        <sz val="11"/>
        <rFont val="宋体"/>
        <charset val="134"/>
      </rPr>
      <t>63000021T000000013584-所得税基数返还收入</t>
    </r>
  </si>
  <si>
    <r>
      <rPr>
        <sz val="11"/>
        <rFont val="宋体"/>
        <charset val="134"/>
      </rPr>
      <t>63000021T000000013600-成品油税费改革税收返还收入</t>
    </r>
  </si>
  <si>
    <r>
      <rPr>
        <sz val="11"/>
        <rFont val="宋体"/>
        <charset val="134"/>
      </rPr>
      <t>63000021T000000013604-增值税税收返还收入</t>
    </r>
  </si>
  <si>
    <r>
      <rPr>
        <sz val="11"/>
        <rFont val="宋体"/>
        <charset val="134"/>
      </rPr>
      <t>63000021T000000013617-增值税“五五分享”税收返还收入</t>
    </r>
  </si>
  <si>
    <r>
      <rPr>
        <sz val="11"/>
        <rFont val="宋体"/>
        <charset val="134"/>
      </rPr>
      <t>63000021T000000013640-城乡居民基本养老保险补助</t>
    </r>
  </si>
  <si>
    <r>
      <rPr>
        <sz val="11"/>
        <rFont val="宋体"/>
        <charset val="134"/>
      </rPr>
      <t>63000021T000000019499-高海拔少数民族自治州教育“三包”经费补助预算</t>
    </r>
  </si>
  <si>
    <r>
      <rPr>
        <sz val="11"/>
        <rFont val="宋体"/>
        <charset val="134"/>
      </rPr>
      <t>63000021T000000019525-中央支持地方公共文化服务体系-中央广播电视节目无线覆盖运行维护费</t>
    </r>
  </si>
  <si>
    <r>
      <rPr>
        <sz val="11"/>
        <rFont val="宋体"/>
        <charset val="134"/>
      </rPr>
      <t>63000021T000000022280-中央政法纪检监察转移支付资金（行政处）</t>
    </r>
  </si>
  <si>
    <r>
      <rPr>
        <sz val="11"/>
        <rFont val="宋体"/>
        <charset val="134"/>
      </rPr>
      <t>63000022T000000059301-城乡义务教育公用经费</t>
    </r>
  </si>
  <si>
    <r>
      <rPr>
        <sz val="11"/>
        <rFont val="宋体"/>
        <charset val="134"/>
      </rPr>
      <t>63000022T000000059302-城乡义务教育家庭经济困难寄宿生生活补助</t>
    </r>
  </si>
  <si>
    <r>
      <rPr>
        <sz val="11"/>
        <rFont val="宋体"/>
        <charset val="134"/>
      </rPr>
      <t>63000022T000000059305-城乡义务教育家庭经济困难非寄宿生生活补助</t>
    </r>
  </si>
  <si>
    <r>
      <rPr>
        <sz val="11"/>
        <rFont val="宋体"/>
        <charset val="134"/>
      </rPr>
      <t>63000022T000000059331-城乡义务教育校舍安全保障</t>
    </r>
  </si>
  <si>
    <r>
      <rPr>
        <sz val="11"/>
        <rFont val="宋体"/>
        <charset val="134"/>
      </rPr>
      <t>63000022T000000072637-中央林业草原恢复资金省对下待细化</t>
    </r>
  </si>
  <si>
    <r>
      <rPr>
        <sz val="11"/>
        <rFont val="宋体"/>
        <charset val="134"/>
      </rPr>
      <t>63000022T000000078494-取水监测计量体系建设</t>
    </r>
  </si>
  <si>
    <r>
      <rPr>
        <sz val="11"/>
        <rFont val="宋体"/>
        <charset val="134"/>
      </rPr>
      <t>63000022T000000078562-财政衔接推进乡村振兴补助资金项目</t>
    </r>
  </si>
  <si>
    <r>
      <rPr>
        <sz val="11"/>
        <rFont val="宋体"/>
        <charset val="134"/>
      </rPr>
      <t>63000022T000000078580-公益性生态管护岗位补助</t>
    </r>
  </si>
  <si>
    <r>
      <rPr>
        <sz val="11"/>
        <rFont val="宋体"/>
        <charset val="134"/>
      </rPr>
      <t>63000022T000000078589-公益性生态管护岗位补助</t>
    </r>
  </si>
  <si>
    <r>
      <rPr>
        <sz val="11"/>
        <rFont val="宋体"/>
        <charset val="134"/>
      </rPr>
      <t>63000022T000000079145-中央支持地方公共文化服务体系建设补助资金-农村文化建设</t>
    </r>
  </si>
  <si>
    <r>
      <rPr>
        <sz val="11"/>
        <rFont val="宋体"/>
        <charset val="134"/>
      </rPr>
      <t>63000022T000000081487-下派选调生到村工作补助</t>
    </r>
  </si>
  <si>
    <r>
      <rPr>
        <sz val="11"/>
        <rFont val="宋体"/>
        <charset val="134"/>
      </rPr>
      <t>63000022T000000083118-中央支持地方公共文化服务体系建设补助资金（新时代文明实践中心建设试点项目）</t>
    </r>
  </si>
  <si>
    <r>
      <rPr>
        <sz val="11"/>
        <rFont val="宋体"/>
        <charset val="134"/>
      </rPr>
      <t>63000022T000000083860-工资性支出预留资金</t>
    </r>
  </si>
  <si>
    <r>
      <rPr>
        <sz val="11"/>
        <rFont val="宋体"/>
        <charset val="134"/>
      </rPr>
      <t>63000022T000001526738-林业改革发展项目</t>
    </r>
  </si>
  <si>
    <r>
      <rPr>
        <sz val="11"/>
        <rFont val="宋体"/>
        <charset val="134"/>
      </rPr>
      <t>63000022T000001526741-生态保护恢复项目</t>
    </r>
  </si>
  <si>
    <r>
      <rPr>
        <sz val="11"/>
        <rFont val="宋体"/>
        <charset val="134"/>
      </rPr>
      <t>63000022T000001562373-政府还贷二级公路取消收费后补助资金</t>
    </r>
  </si>
  <si>
    <r>
      <rPr>
        <sz val="11"/>
        <rFont val="宋体"/>
        <charset val="134"/>
      </rPr>
      <t>63000022T000001690485-增值税留抵退税资金转移支付</t>
    </r>
  </si>
  <si>
    <r>
      <rPr>
        <sz val="11"/>
        <rFont val="宋体"/>
        <charset val="134"/>
      </rPr>
      <t>63000022T000001690504-其他减税降费资金转移支付</t>
    </r>
  </si>
  <si>
    <r>
      <rPr>
        <sz val="11"/>
        <rFont val="宋体"/>
        <charset val="134"/>
      </rPr>
      <t>63000023T000001840167-农机购置补贴项目</t>
    </r>
  </si>
  <si>
    <r>
      <rPr>
        <sz val="11"/>
        <rFont val="宋体"/>
        <charset val="134"/>
      </rPr>
      <t>63000023T000001842224-残疾人发展补助资金</t>
    </r>
  </si>
  <si>
    <r>
      <rPr>
        <sz val="11"/>
        <rFont val="宋体"/>
        <charset val="134"/>
      </rPr>
      <t>63000023T000001844828-省级文化发展补助资金</t>
    </r>
  </si>
  <si>
    <r>
      <rPr>
        <sz val="11"/>
        <rFont val="宋体"/>
        <charset val="134"/>
      </rPr>
      <t>63000023T000001907285-残疾人生活和护理补贴</t>
    </r>
  </si>
  <si>
    <r>
      <rPr>
        <sz val="11"/>
        <rFont val="宋体"/>
        <charset val="134"/>
      </rPr>
      <t>63000023T000001907360-就业补助资金项目</t>
    </r>
  </si>
  <si>
    <r>
      <rPr>
        <sz val="11"/>
        <rFont val="宋体"/>
        <charset val="134"/>
      </rPr>
      <t>63000023T000001907364-高校毕业生“三支一扶”计划补助资金</t>
    </r>
  </si>
  <si>
    <r>
      <rPr>
        <sz val="11"/>
        <rFont val="宋体"/>
        <charset val="134"/>
      </rPr>
      <t>63000023T000001931221-学生资助补助专项资金</t>
    </r>
  </si>
  <si>
    <r>
      <rPr>
        <sz val="11"/>
        <rFont val="宋体"/>
        <charset val="134"/>
      </rPr>
      <t>63000023T000001940039-城乡义务教育乡村教师生活补助</t>
    </r>
  </si>
  <si>
    <r>
      <rPr>
        <sz val="11"/>
        <rFont val="宋体"/>
        <charset val="134"/>
      </rPr>
      <t>63250022T000000083664-农牧民党员远程教育站点经费</t>
    </r>
  </si>
  <si>
    <r>
      <rPr>
        <sz val="11"/>
        <rFont val="宋体"/>
        <charset val="134"/>
      </rPr>
      <t>63250022T000000083843-村警误工补助</t>
    </r>
  </si>
  <si>
    <r>
      <rPr>
        <sz val="11"/>
        <rFont val="宋体"/>
        <charset val="134"/>
      </rPr>
      <t>63250022T000001540721-18至59岁城乡居民及农牧民免费健康体检项目</t>
    </r>
  </si>
  <si>
    <r>
      <rPr>
        <sz val="11"/>
        <rFont val="宋体"/>
        <charset val="134"/>
      </rPr>
      <t>63250022T000001569062-政府购买学前教育服务州级资金</t>
    </r>
  </si>
  <si>
    <r>
      <rPr>
        <sz val="11"/>
        <rFont val="宋体"/>
        <charset val="134"/>
      </rPr>
      <t>63250022T000001622272-州级科技三项费-科技特派员</t>
    </r>
  </si>
  <si>
    <r>
      <rPr>
        <sz val="11"/>
        <rFont val="宋体"/>
        <charset val="134"/>
      </rPr>
      <t>63250023T000002015258-“一村一社区”法律顾问经费</t>
    </r>
  </si>
  <si>
    <r>
      <rPr>
        <sz val="11"/>
        <rFont val="宋体"/>
        <charset val="134"/>
      </rPr>
      <t>63250023T000002018364-维稳专项经费</t>
    </r>
  </si>
  <si>
    <r>
      <rPr>
        <sz val="11"/>
        <rFont val="宋体"/>
        <charset val="134"/>
      </rPr>
      <t>63252222T000001597332-关于下达2021年中央重点生态保护修复治理资金（第二批）的通知</t>
    </r>
  </si>
  <si>
    <r>
      <rPr>
        <sz val="11"/>
        <rFont val="宋体"/>
        <charset val="134"/>
      </rPr>
      <t>63252222T000001674682-支持学前教育发展资金-补助保教岗位</t>
    </r>
  </si>
  <si>
    <r>
      <rPr>
        <sz val="11"/>
        <rFont val="宋体"/>
        <charset val="134"/>
      </rPr>
      <t>63252222T000001676537-高海拔少数民族自治州教育“三包”经费补助预算-公用经费</t>
    </r>
  </si>
  <si>
    <r>
      <rPr>
        <sz val="11"/>
        <rFont val="宋体"/>
        <charset val="134"/>
      </rPr>
      <t>63252222T000001682809-图书馆文化馆（站）美术馆免费开放补助资金</t>
    </r>
  </si>
  <si>
    <r>
      <rPr>
        <sz val="11"/>
        <rFont val="宋体"/>
        <charset val="134"/>
      </rPr>
      <t>63252223T000002023252-关于提前下达2023年中央财政农业相关转移支付资金预算的通知</t>
    </r>
  </si>
  <si>
    <r>
      <rPr>
        <sz val="11"/>
        <rFont val="宋体"/>
        <charset val="134"/>
      </rPr>
      <t>63252223T000002027065-提前下达2023年义务教育薄弱环节改善与能力提升补助资金</t>
    </r>
  </si>
  <si>
    <r>
      <rPr>
        <sz val="11"/>
        <rFont val="宋体"/>
        <charset val="134"/>
      </rPr>
      <t>63252223T000002027081-提前下达2023年城乡义务教育补助经费（家庭经济困难寄宿生生活补助）</t>
    </r>
  </si>
  <si>
    <r>
      <rPr>
        <sz val="11"/>
        <rFont val="宋体"/>
        <charset val="134"/>
      </rPr>
      <t>63252223T000002030568-2023财政衔接推进乡村振兴</t>
    </r>
  </si>
  <si>
    <r>
      <rPr>
        <sz val="11"/>
        <rFont val="宋体"/>
        <charset val="134"/>
      </rPr>
      <t>63252223T000002032016-中央支持地方公共文化服务体系建设补助资金—戏曲进乡村</t>
    </r>
  </si>
  <si>
    <r>
      <rPr>
        <sz val="11"/>
        <rFont val="宋体"/>
        <charset val="134"/>
      </rPr>
      <t>63252223T000002032028-医疗服务与保障能力提升项目</t>
    </r>
  </si>
  <si>
    <r>
      <rPr>
        <sz val="11"/>
        <rFont val="宋体"/>
        <charset val="134"/>
      </rPr>
      <t>63252223T000002032031-“三区”人才支持计划教育人员专项计划</t>
    </r>
  </si>
  <si>
    <r>
      <rPr>
        <sz val="11"/>
        <rFont val="宋体"/>
        <charset val="134"/>
      </rPr>
      <t>63252223T000002032041-城乡居民基本养老保险补助</t>
    </r>
  </si>
  <si>
    <r>
      <rPr>
        <sz val="11"/>
        <rFont val="宋体"/>
        <charset val="134"/>
      </rPr>
      <t>63252223T000002032045-城乡义务教育营养改善</t>
    </r>
  </si>
  <si>
    <r>
      <rPr>
        <sz val="11"/>
        <rFont val="宋体"/>
        <charset val="134"/>
      </rPr>
      <t>63252223T000002033672-提前下达2023年义务教育家庭经济困难寄宿生生活费州级补助</t>
    </r>
  </si>
  <si>
    <r>
      <rPr>
        <sz val="11"/>
        <rFont val="宋体"/>
        <charset val="134"/>
      </rPr>
      <t>63252223T000002035156-提前下达2023年国家文物保护资金</t>
    </r>
  </si>
  <si>
    <t>二、专项转移支付收入</t>
  </si>
  <si>
    <r>
      <rPr>
        <sz val="11"/>
        <rFont val="宋体"/>
        <charset val="134"/>
      </rPr>
      <t>63000021T000000005889-地方审计专项补助经费</t>
    </r>
  </si>
  <si>
    <r>
      <rPr>
        <sz val="11"/>
        <rFont val="宋体"/>
        <charset val="134"/>
      </rPr>
      <t>63000021T000000006487-物资代储费</t>
    </r>
  </si>
  <si>
    <r>
      <rPr>
        <sz val="11"/>
        <rFont val="宋体"/>
        <charset val="134"/>
      </rPr>
      <t>63000021T000000010866-普惠金融发展专项资金</t>
    </r>
  </si>
  <si>
    <r>
      <rPr>
        <sz val="11"/>
        <rFont val="宋体"/>
        <charset val="134"/>
      </rPr>
      <t>63000021T000000010908-农村综合改革转移支付</t>
    </r>
  </si>
  <si>
    <r>
      <rPr>
        <sz val="11"/>
        <rFont val="宋体"/>
        <charset val="134"/>
      </rPr>
      <t>63000022T000000081254-食品药品安全协管补助资金</t>
    </r>
  </si>
  <si>
    <r>
      <rPr>
        <sz val="11"/>
        <rFont val="宋体"/>
        <charset val="134"/>
      </rPr>
      <t>63000023T000001836474-同德县民族中学不稳定斜坡应急治理工程</t>
    </r>
  </si>
  <si>
    <r>
      <rPr>
        <sz val="11"/>
        <rFont val="宋体"/>
        <charset val="134"/>
      </rPr>
      <t>63000023T000001857144-救灾物资代储费</t>
    </r>
  </si>
  <si>
    <r>
      <rPr>
        <sz val="11"/>
        <rFont val="宋体"/>
        <charset val="134"/>
      </rPr>
      <t>63250022T000001540619-维稳工作经费</t>
    </r>
  </si>
  <si>
    <r>
      <rPr>
        <sz val="11"/>
        <rFont val="宋体"/>
        <charset val="134"/>
      </rPr>
      <t>63250022T000001540803-“一村一社区”法律顾问</t>
    </r>
  </si>
  <si>
    <r>
      <rPr>
        <sz val="11"/>
        <rFont val="宋体"/>
        <charset val="134"/>
      </rPr>
      <t>63252223T000002032050-土壤污染治理项目</t>
    </r>
  </si>
  <si>
    <t>报表说明：</t>
  </si>
  <si>
    <t xml:space="preserve">   1、一般性转移收入：收入分类为11001-返还性收入、11002-一般性转移支付收入的项目。</t>
  </si>
  <si>
    <t xml:space="preserve">   2、专项转移支付收入：收入分类为：11003-专项转移支付收入。</t>
  </si>
  <si>
    <t>表九</t>
  </si>
  <si>
    <t>2023年省对下一般公共预算转移支付预算表</t>
  </si>
  <si>
    <t>转移支付合计</t>
  </si>
  <si>
    <t>一般性转移支付</t>
  </si>
  <si>
    <t>一般性转移支付小计</t>
  </si>
  <si>
    <t>体制补助收入</t>
  </si>
  <si>
    <t>均衡性转移支付收入</t>
  </si>
  <si>
    <t>县级基本财力保障机制奖补资金收入</t>
  </si>
  <si>
    <t>结算补助收入</t>
  </si>
  <si>
    <t>资源枯竭城市转移支付补助收入</t>
  </si>
  <si>
    <t>企业事业单位划转补助收入</t>
  </si>
  <si>
    <t>产粮（油）大县奖励资金收入</t>
  </si>
  <si>
    <t>重点生态功能区转移支付收入</t>
  </si>
  <si>
    <t>固定数额补助收入</t>
  </si>
  <si>
    <t>革命老区转移支付收入</t>
  </si>
  <si>
    <t>民族地区转移支付收入</t>
  </si>
  <si>
    <t>边境地区转移支付收入</t>
  </si>
  <si>
    <t>一般公共服务共同财政事权转移支付收入</t>
  </si>
  <si>
    <t>外交共同财政事权转移支付收入</t>
  </si>
  <si>
    <t>国防共同财政事权转移支付收入</t>
  </si>
  <si>
    <t>公共安全共同财政事权转移支付收入</t>
  </si>
  <si>
    <t>教育共同财政事权转移支付收入</t>
  </si>
  <si>
    <t>科学技术共同财政事权转移支付收入</t>
  </si>
  <si>
    <t>文化旅游体育与传媒共同财政事权转移支付收入</t>
  </si>
  <si>
    <t>社会保障和就业共同财政事权转移支付收入</t>
  </si>
  <si>
    <t>医疗卫生共同财政事权转移支付收入</t>
  </si>
  <si>
    <t>节能环保共同财政事权转移支付收入</t>
  </si>
  <si>
    <t>城乡社区共同财政事权转移支付收入</t>
  </si>
  <si>
    <t>农林水共同财政事权转移支付收入</t>
  </si>
  <si>
    <t>交通运输共同财政事权转移支付收入</t>
  </si>
  <si>
    <t>资源勘探信息等共同财政事权转移支付收入</t>
  </si>
  <si>
    <t>商业服务业等共同财政事权转移支付收入</t>
  </si>
  <si>
    <t>金融共同财政事权转移支付收入</t>
  </si>
  <si>
    <t>自然资源海洋气象等共同财政事权转移支付收入</t>
  </si>
  <si>
    <t>住房保障共同财政事权转移支付收入</t>
  </si>
  <si>
    <t>粮油物资储备共同财政事权转移支付收入</t>
  </si>
  <si>
    <t>灾害防治及应急管理共同财政事权转移支付收入</t>
  </si>
  <si>
    <t>其他共同财政事权转移支付收入</t>
  </si>
  <si>
    <t>其他一般性转移支付收入</t>
  </si>
  <si>
    <t xml:space="preserve">同德县 </t>
  </si>
  <si>
    <t>表十</t>
  </si>
  <si>
    <t>2023年省对下一般公共预算专项转移支付预算表</t>
  </si>
  <si>
    <t>地区</t>
  </si>
  <si>
    <t>.</t>
  </si>
  <si>
    <t>专项转移支付小计</t>
  </si>
  <si>
    <t>一般公共服务</t>
  </si>
  <si>
    <t>外交</t>
  </si>
  <si>
    <t>国防</t>
  </si>
  <si>
    <t>公共
安全</t>
  </si>
  <si>
    <t>教育</t>
  </si>
  <si>
    <t>科学
技术</t>
  </si>
  <si>
    <t>文化旅游体育与传媒</t>
  </si>
  <si>
    <t>社会保障和就业</t>
  </si>
  <si>
    <t>卫生
健康</t>
  </si>
  <si>
    <t>节能
环保</t>
  </si>
  <si>
    <t>城乡
社区</t>
  </si>
  <si>
    <t>农林水</t>
  </si>
  <si>
    <t>交通
运输</t>
  </si>
  <si>
    <t>资源勘探信息等</t>
  </si>
  <si>
    <t>商业服务业等</t>
  </si>
  <si>
    <t>金融</t>
  </si>
  <si>
    <t>自然资源海洋气象</t>
  </si>
  <si>
    <t>住房
保障</t>
  </si>
  <si>
    <t>粮油物资储备</t>
  </si>
  <si>
    <t>灾害防治及应急管理</t>
  </si>
  <si>
    <t>其他专项转移支付</t>
  </si>
  <si>
    <t>表十一</t>
  </si>
  <si>
    <t>2023年同德县政府性基金预算本级收入安排情况表</t>
  </si>
  <si>
    <t>金额单位：万元</t>
  </si>
  <si>
    <r>
      <rPr>
        <b/>
        <sz val="11"/>
        <rFont val="宋体"/>
        <charset val="134"/>
      </rPr>
      <t>政府性基金收入</t>
    </r>
  </si>
  <si>
    <t>1030148</t>
  </si>
  <si>
    <r>
      <rPr>
        <sz val="11"/>
        <rFont val="宋体"/>
        <charset val="134"/>
      </rPr>
      <t>国有土地使用权出让收入</t>
    </r>
  </si>
  <si>
    <t xml:space="preserve">    土地出让价款收入</t>
  </si>
  <si>
    <t>103014899</t>
  </si>
  <si>
    <r>
      <rPr>
        <sz val="11"/>
        <rFont val="宋体"/>
        <charset val="134"/>
      </rPr>
      <t>其他土地出让收入</t>
    </r>
  </si>
  <si>
    <t>表十二</t>
  </si>
  <si>
    <t>2023年同德县政府性基金预算支出安排情况表</t>
  </si>
  <si>
    <t>政府性基金预算支出合计</t>
  </si>
  <si>
    <t>表十三</t>
  </si>
  <si>
    <t>2023年同德县政府性基金预算上级补助收入预算表</t>
  </si>
  <si>
    <r>
      <rPr>
        <sz val="11"/>
        <rFont val="宋体"/>
        <charset val="134"/>
      </rPr>
      <t>63000021T000000007631-中央专项彩票公益金支持乡村学校少年宫项目</t>
    </r>
  </si>
  <si>
    <t>3.00</t>
  </si>
  <si>
    <r>
      <rPr>
        <sz val="11"/>
        <rFont val="宋体"/>
        <charset val="134"/>
      </rPr>
      <t>63000021T000000013070-大中型水库移民后期扶持基金</t>
    </r>
  </si>
  <si>
    <t>4.20</t>
  </si>
  <si>
    <r>
      <rPr>
        <sz val="11"/>
        <rFont val="宋体"/>
        <charset val="134"/>
      </rPr>
      <t>63000022T000001766553-中央专项彩票公益金支持残疾人事业发展补助资金</t>
    </r>
  </si>
  <si>
    <t>7.00</t>
  </si>
  <si>
    <t>表十四</t>
  </si>
  <si>
    <t>2023年同德县政府性基金预算支出功能分类明细表</t>
  </si>
  <si>
    <t xml:space="preserve">  国家电影事业发展专项资金安排的支出</t>
  </si>
  <si>
    <t xml:space="preserve">    资助影院建设</t>
  </si>
  <si>
    <t xml:space="preserve">  旅游发展基金支出</t>
  </si>
  <si>
    <t xml:space="preserve">    地方旅游开发项目补助</t>
  </si>
  <si>
    <t xml:space="preserve">  大中型水库移民后期扶持基金支出</t>
  </si>
  <si>
    <t xml:space="preserve">    移民补助</t>
  </si>
  <si>
    <t xml:space="preserve">  国有土地使用权出让收入安排的支出</t>
  </si>
  <si>
    <t xml:space="preserve">  彩票公益金安排的支出</t>
  </si>
  <si>
    <t xml:space="preserve">    用于社会福利的彩票公益金支出</t>
  </si>
  <si>
    <t xml:space="preserve">    用于教育事业的彩票公益金支出</t>
  </si>
  <si>
    <t xml:space="preserve">    用于残疾人事业的彩票公益金支出</t>
  </si>
  <si>
    <t xml:space="preserve">  地方政府专项债务付息支出</t>
  </si>
  <si>
    <t xml:space="preserve">    土地储备专项债券付息支出</t>
  </si>
  <si>
    <t xml:space="preserve">    棚户区改造专项债券付息支出</t>
  </si>
  <si>
    <t>表十五</t>
  </si>
  <si>
    <t>2023年政府性基金预算收支平衡表</t>
  </si>
  <si>
    <t xml:space="preserve">  一、农网还贷资金收入</t>
  </si>
  <si>
    <t>一、文化旅游体育与传媒支出</t>
  </si>
  <si>
    <t xml:space="preserve">  二、海南省高等级公路车辆通行附加费收入</t>
  </si>
  <si>
    <t xml:space="preserve">    国家电影事业发展专项资金安排的支出</t>
  </si>
  <si>
    <t xml:space="preserve">  三、国家电影事业发展专项资金收入</t>
  </si>
  <si>
    <t xml:space="preserve">      资助国产影片放映</t>
  </si>
  <si>
    <t xml:space="preserve">  四、国有土地收益基金收入</t>
  </si>
  <si>
    <t xml:space="preserve">      资助影院建设</t>
  </si>
  <si>
    <t xml:space="preserve">  五、农业土地开发资金收入</t>
  </si>
  <si>
    <t xml:space="preserve">      资助少数民族语电影译制</t>
  </si>
  <si>
    <t xml:space="preserve">  六、国有土地使用权出让收入</t>
  </si>
  <si>
    <t xml:space="preserve">      购买农村电影公益性放映版权服务</t>
  </si>
  <si>
    <t xml:space="preserve">      其他国家电影事业发展专项资金支出</t>
  </si>
  <si>
    <t xml:space="preserve">    补缴的土地价款</t>
  </si>
  <si>
    <t xml:space="preserve">    旅游发展基金支出</t>
  </si>
  <si>
    <t xml:space="preserve">    划拨土地收入</t>
  </si>
  <si>
    <t xml:space="preserve">      宣传促销</t>
  </si>
  <si>
    <t xml:space="preserve">    缴纳新增建设用地土地有偿使用费</t>
  </si>
  <si>
    <t xml:space="preserve">      行业规划</t>
  </si>
  <si>
    <t xml:space="preserve">    其他土地出让收入</t>
  </si>
  <si>
    <t xml:space="preserve">      旅游事业补助</t>
  </si>
  <si>
    <t xml:space="preserve">  七、大中型水库库区基金收入</t>
  </si>
  <si>
    <t xml:space="preserve">      地方旅游开发项目补助</t>
  </si>
  <si>
    <t xml:space="preserve">  八、彩票公益金收入</t>
  </si>
  <si>
    <t xml:space="preserve">      其他旅游发展基金支出 </t>
  </si>
  <si>
    <t xml:space="preserve">    福利彩票公益金收入</t>
  </si>
  <si>
    <t xml:space="preserve">    国家电影事业发展专项资金对应专项债务收入安排的支出</t>
  </si>
  <si>
    <t xml:space="preserve">    体育彩票公益金收入</t>
  </si>
  <si>
    <t xml:space="preserve">      资助城市影院</t>
  </si>
  <si>
    <t xml:space="preserve">  九、城市基础设施配套费收入</t>
  </si>
  <si>
    <t xml:space="preserve">      其他国家电影事业发展专项资金对应专项债务收入支出</t>
  </si>
  <si>
    <t xml:space="preserve">  十、小型水库移民扶助基金收入</t>
  </si>
  <si>
    <t>二、社会保障和就业支出</t>
  </si>
  <si>
    <t xml:space="preserve">  十一、国家重大水利工程建设基金收入</t>
  </si>
  <si>
    <t xml:space="preserve">    大中型水库移民后期扶持基金支出</t>
  </si>
  <si>
    <t xml:space="preserve">  十二、车辆通行费</t>
  </si>
  <si>
    <t xml:space="preserve">      移民补助</t>
  </si>
  <si>
    <t xml:space="preserve">  十三、污水处理费收入</t>
  </si>
  <si>
    <t xml:space="preserve">      基础设施建设和经济发展</t>
  </si>
  <si>
    <t xml:space="preserve">  十四、彩票发行机构和彩票销售机构的业务费用</t>
  </si>
  <si>
    <t xml:space="preserve">      其他大中型水库移民后期扶持基金支出</t>
  </si>
  <si>
    <t xml:space="preserve">    福利彩票销售机构的业务费用</t>
  </si>
  <si>
    <t xml:space="preserve">    小型水库移民扶助基金安排的支出</t>
  </si>
  <si>
    <t xml:space="preserve">    体育彩票销售机构的业务费用</t>
  </si>
  <si>
    <t xml:space="preserve">    彩票兑奖周转金</t>
  </si>
  <si>
    <t xml:space="preserve">    彩票发行销售风险基金</t>
  </si>
  <si>
    <t xml:space="preserve">      其他小型水库移民扶助基金支出</t>
  </si>
  <si>
    <t xml:space="preserve">    彩票市场调控资金收入</t>
  </si>
  <si>
    <t xml:space="preserve">    小型水库移民扶助基金对应专项债务收入安排的支出</t>
  </si>
  <si>
    <t xml:space="preserve">  十五、其他政府性基金收入</t>
  </si>
  <si>
    <t xml:space="preserve">  十六、专项债务对应项目专项收入</t>
  </si>
  <si>
    <t xml:space="preserve">      其他小型水库移民扶助基金对应专项债务收入安排的支出</t>
  </si>
  <si>
    <t xml:space="preserve">    海南省高等级公路车辆通行附加费专项债务对应项目专项收入</t>
  </si>
  <si>
    <t>三、节能环保支出</t>
  </si>
  <si>
    <t xml:space="preserve">    国家电影事业发展专项资金专项债务对应项目专项收入</t>
  </si>
  <si>
    <t xml:space="preserve">    可再生能源电价附加收入安排的支出</t>
  </si>
  <si>
    <t xml:space="preserve">    国有土地使用权出让金专项债务对应项目专项收入</t>
  </si>
  <si>
    <t xml:space="preserve">      风力发电补助</t>
  </si>
  <si>
    <t xml:space="preserve">      土地储备专项债券对应项目专项收入</t>
  </si>
  <si>
    <t xml:space="preserve">      太阳能发电补助</t>
  </si>
  <si>
    <t xml:space="preserve">      棚户区改造专项债券对应项目专项收入</t>
  </si>
  <si>
    <t xml:space="preserve">      生物质能发电补助</t>
  </si>
  <si>
    <t xml:space="preserve">      其他国有土地使用权出让金专项债务对应项目专项收入</t>
  </si>
  <si>
    <t xml:space="preserve">      其他可再生能源电价附加收入安排的支出</t>
  </si>
  <si>
    <t xml:space="preserve">    农业土地开发资金专项债务对应项目专项收入</t>
  </si>
  <si>
    <t xml:space="preserve">    废弃电器电子产品处理基金支出</t>
  </si>
  <si>
    <t xml:space="preserve">    大中型水库库区基金专项债务对应项目专项收入</t>
  </si>
  <si>
    <t xml:space="preserve">      回收处理费用补贴</t>
  </si>
  <si>
    <t xml:space="preserve">    城市基础设施配套费专项债务对应项目专项收入</t>
  </si>
  <si>
    <t xml:space="preserve">      信息系统建设</t>
  </si>
  <si>
    <t xml:space="preserve">    小型水库移民扶助基金专项债务对应项目专项收入</t>
  </si>
  <si>
    <t xml:space="preserve">      基金征管经费</t>
  </si>
  <si>
    <t xml:space="preserve">    国家重大水利工程建设基金专项债务对应项目专项收入</t>
  </si>
  <si>
    <t xml:space="preserve">      其他废弃电器电子产品处理基金支出</t>
  </si>
  <si>
    <t xml:space="preserve">    车辆通行费专项债务对应项目专项收入</t>
  </si>
  <si>
    <t>四、城乡社区支出</t>
  </si>
  <si>
    <t xml:space="preserve">      政府收费公路专项债务对应项目专项收入</t>
  </si>
  <si>
    <t xml:space="preserve">    国有土地使用权出让收入安排的支出</t>
  </si>
  <si>
    <t xml:space="preserve">      其他车辆通行费专项债务对应项目专项收入</t>
  </si>
  <si>
    <t xml:space="preserve">      征地和拆迁补偿支出</t>
  </si>
  <si>
    <t xml:space="preserve">    污水处理费专项债务对应项目专项收入</t>
  </si>
  <si>
    <t xml:space="preserve">      土地开发支出</t>
  </si>
  <si>
    <t xml:space="preserve">    其他政府性基金专项债务对应项目专项收入</t>
  </si>
  <si>
    <t xml:space="preserve">      城市建设支出</t>
  </si>
  <si>
    <t xml:space="preserve">      其他地方自行试点项目收益专项债券对应项目专项收入</t>
  </si>
  <si>
    <t xml:space="preserve">      农村基础设施建设支出</t>
  </si>
  <si>
    <t xml:space="preserve">      其他政府性基金专项债务对应项目专项收入</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</si>
  <si>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</si>
  <si>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</si>
  <si>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</si>
  <si>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</si>
  <si>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</si>
  <si>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</si>
  <si>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</si>
  <si>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农业生产发展支出</t>
  </si>
  <si>
    <t>农村社会事业支出</t>
  </si>
  <si>
    <t>农业农村生态环境支出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</si>
  <si>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</si>
  <si>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</si>
  <si>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</si>
  <si>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</si>
  <si>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</si>
  <si>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</si>
  <si>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</si>
  <si>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</si>
  <si>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</si>
  <si>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</si>
  <si>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</si>
  <si>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</si>
  <si>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</si>
  <si>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</si>
  <si>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</si>
  <si>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</si>
  <si>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</si>
  <si>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</si>
  <si>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</si>
  <si>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</si>
  <si>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</si>
  <si>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</si>
  <si>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</si>
  <si>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</si>
  <si>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</si>
  <si>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</si>
  <si>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</si>
  <si>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</si>
  <si>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</si>
  <si>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</si>
  <si>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</si>
  <si>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</si>
  <si>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</si>
  <si>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</si>
  <si>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</si>
  <si>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六、交通运输支出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</si>
  <si>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</si>
  <si>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</si>
  <si>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</si>
  <si>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</si>
  <si>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</si>
  <si>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</si>
  <si>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</si>
  <si>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</si>
  <si>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</si>
  <si>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</si>
  <si>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</si>
  <si>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</si>
  <si>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</si>
  <si>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</si>
  <si>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</si>
  <si>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</si>
  <si>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</si>
  <si>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</si>
  <si>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</si>
  <si>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</si>
  <si>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</si>
  <si>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</si>
  <si>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</si>
  <si>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</si>
  <si>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</si>
  <si>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</si>
  <si>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</si>
  <si>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</si>
  <si>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</si>
  <si>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</si>
  <si>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</si>
  <si>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</si>
  <si>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</si>
  <si>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</si>
  <si>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</si>
  <si>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</si>
  <si>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</si>
  <si>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</si>
  <si>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</si>
  <si>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</si>
  <si>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</si>
  <si>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</si>
  <si>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</si>
  <si>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</si>
  <si>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</si>
  <si>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</si>
  <si>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</si>
  <si>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</si>
  <si>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</si>
  <si>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</si>
  <si>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</si>
  <si>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</si>
  <si>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</si>
  <si>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</si>
  <si>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</si>
  <si>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</si>
  <si>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</si>
  <si>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</si>
  <si>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</si>
  <si>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</si>
  <si>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</si>
  <si>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</si>
  <si>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</si>
  <si>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用于巩固脱贫攻坚成果衔接乡村振兴的彩票公益金支出</t>
  </si>
  <si>
    <t xml:space="preserve">      用于法律援助的彩票公益金支出</t>
  </si>
  <si>
    <t xml:space="preserve">      用于城乡医疗救助的的彩票公益金支出</t>
  </si>
  <si>
    <t xml:space="preserve">      用于其他社会公益事业的彩票公益金支出</t>
  </si>
  <si>
    <t>九、债务付息支出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</si>
  <si>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</si>
  <si>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</si>
  <si>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</si>
  <si>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</si>
  <si>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</si>
  <si>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</si>
  <si>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</si>
  <si>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</si>
  <si>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</si>
  <si>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</si>
  <si>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</si>
  <si>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</si>
  <si>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</si>
  <si>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</si>
  <si>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</si>
  <si>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</si>
  <si>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</si>
  <si>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</si>
  <si>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</si>
  <si>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</si>
  <si>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</si>
  <si>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</si>
  <si>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</si>
  <si>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</si>
  <si>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</si>
  <si>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</si>
  <si>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</si>
  <si>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</si>
  <si>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</si>
  <si>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</si>
  <si>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</si>
  <si>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</si>
  <si>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</si>
  <si>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</si>
  <si>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</si>
  <si>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</si>
  <si>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</si>
  <si>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</si>
  <si>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</si>
  <si>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</si>
  <si>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</si>
  <si>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</si>
  <si>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</si>
  <si>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</si>
  <si>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</si>
  <si>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</si>
  <si>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</si>
  <si>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</si>
  <si>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</si>
  <si>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</si>
  <si>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 xml:space="preserve">  转移性收入</t>
  </si>
  <si>
    <t xml:space="preserve">  转移性支出</t>
  </si>
  <si>
    <t xml:space="preserve">    政府性基金补助收入</t>
  </si>
  <si>
    <t xml:space="preserve">    政府性基金补助支出</t>
  </si>
  <si>
    <t xml:space="preserve">    政府性基金上解收入</t>
  </si>
  <si>
    <t xml:space="preserve">    政府性基金上解支出</t>
  </si>
  <si>
    <t xml:space="preserve">    上年结余收入</t>
  </si>
  <si>
    <t xml:space="preserve">    调出资金</t>
  </si>
  <si>
    <t xml:space="preserve">    调入资金</t>
  </si>
  <si>
    <t xml:space="preserve">    年终结余（转）</t>
  </si>
  <si>
    <t xml:space="preserve">  债务收入</t>
  </si>
  <si>
    <t xml:space="preserve">  债务支出</t>
  </si>
  <si>
    <t xml:space="preserve">    地方政府专项债务收入</t>
  </si>
  <si>
    <t xml:space="preserve">    地方政府专项债务还本支出</t>
  </si>
  <si>
    <t xml:space="preserve">    地方政府专项债务转贷收入</t>
  </si>
  <si>
    <t xml:space="preserve">    地方政府专项债务转贷支出</t>
  </si>
  <si>
    <t>表十六</t>
  </si>
  <si>
    <t>2022年同德县地方政府一般债务限额和余额情况表</t>
  </si>
  <si>
    <r>
      <rPr>
        <sz val="9"/>
        <rFont val="SimSun"/>
        <charset val="204"/>
      </rPr>
      <t xml:space="preserve">
</t>
    </r>
    <r>
      <rPr>
        <sz val="6"/>
        <rFont val="Arial"/>
        <charset val="204"/>
      </rPr>
      <t xml:space="preserve">
</t>
    </r>
    <r>
      <rPr>
        <sz val="15"/>
        <rFont val="SimSun"/>
        <charset val="204"/>
      </rPr>
      <t xml:space="preserve">         632522 同德县2022年地方政府一般债务余额情况表</t>
    </r>
  </si>
  <si>
    <r>
      <rPr>
        <sz val="11"/>
        <rFont val="SimSun"/>
        <charset val="134"/>
      </rPr>
      <t>项   目</t>
    </r>
  </si>
  <si>
    <r>
      <rPr>
        <sz val="11"/>
        <rFont val="SimSun"/>
        <charset val="134"/>
      </rPr>
      <t>预算数</t>
    </r>
  </si>
  <si>
    <r>
      <rPr>
        <sz val="9"/>
        <rFont val="SimSun"/>
        <charset val="134"/>
      </rPr>
      <t xml:space="preserve">       单位：亿元
</t>
    </r>
    <r>
      <rPr>
        <sz val="11"/>
        <rFont val="SimSun"/>
        <charset val="134"/>
      </rPr>
      <t>执行数</t>
    </r>
  </si>
  <si>
    <r>
      <rPr>
        <sz val="5"/>
        <rFont val="Arial"/>
        <charset val="134"/>
      </rPr>
      <t xml:space="preserve">
</t>
    </r>
    <r>
      <rPr>
        <sz val="11"/>
        <rFont val="SimSun"/>
        <charset val="134"/>
      </rPr>
      <t xml:space="preserve">一、2021年末地方政府一般债务余额实际数
</t>
    </r>
    <r>
      <rPr>
        <sz val="8"/>
        <rFont val="Arial"/>
        <charset val="134"/>
      </rPr>
      <t xml:space="preserve">
</t>
    </r>
    <r>
      <rPr>
        <sz val="11"/>
        <rFont val="SimSun"/>
        <charset val="134"/>
      </rPr>
      <t xml:space="preserve">二、2022年末地方政府一般债务余额限额
</t>
    </r>
    <r>
      <rPr>
        <sz val="8"/>
        <rFont val="Arial"/>
        <charset val="134"/>
      </rPr>
      <t xml:space="preserve">
</t>
    </r>
    <r>
      <rPr>
        <sz val="11"/>
        <rFont val="SimSun"/>
        <charset val="134"/>
      </rPr>
      <t xml:space="preserve">三、2022年地方政府一般债务发行额
</t>
    </r>
    <r>
      <rPr>
        <sz val="8"/>
        <rFont val="Arial"/>
        <charset val="134"/>
      </rPr>
      <t xml:space="preserve">
</t>
    </r>
    <r>
      <rPr>
        <sz val="11"/>
        <rFont val="SimSun"/>
        <charset val="134"/>
      </rPr>
      <t xml:space="preserve">  中央转贷地方的国际金融组织和外国政府贷款
</t>
    </r>
    <r>
      <rPr>
        <sz val="8"/>
        <rFont val="Arial"/>
        <charset val="134"/>
      </rPr>
      <t xml:space="preserve">
</t>
    </r>
    <r>
      <rPr>
        <sz val="11"/>
        <rFont val="SimSun"/>
        <charset val="134"/>
      </rPr>
      <t xml:space="preserve">  2022年地方政府一般债券发行额
</t>
    </r>
    <r>
      <rPr>
        <sz val="8"/>
        <rFont val="Arial"/>
        <charset val="134"/>
      </rPr>
      <t xml:space="preserve">
</t>
    </r>
    <r>
      <rPr>
        <sz val="11"/>
        <rFont val="SimSun"/>
        <charset val="134"/>
      </rPr>
      <t xml:space="preserve">四、2022年地方政府一般债务还本额
</t>
    </r>
    <r>
      <rPr>
        <sz val="8"/>
        <rFont val="Arial"/>
        <charset val="134"/>
      </rPr>
      <t xml:space="preserve">
</t>
    </r>
    <r>
      <rPr>
        <sz val="11"/>
        <rFont val="SimSun"/>
        <charset val="134"/>
      </rPr>
      <t xml:space="preserve">五、2022年末地方政府一般债务余额预计执行数
</t>
    </r>
    <r>
      <rPr>
        <sz val="7.5"/>
        <rFont val="Arial"/>
        <charset val="134"/>
      </rPr>
      <t xml:space="preserve">
</t>
    </r>
    <r>
      <rPr>
        <sz val="11"/>
        <rFont val="SimSun"/>
        <charset val="134"/>
      </rPr>
      <t xml:space="preserve">六、2023年地方财政赤字
</t>
    </r>
    <r>
      <rPr>
        <sz val="9.5"/>
        <rFont val="Arial"/>
        <charset val="134"/>
      </rPr>
      <t xml:space="preserve">
</t>
    </r>
    <r>
      <rPr>
        <sz val="11"/>
        <rFont val="SimSun"/>
        <charset val="134"/>
      </rPr>
      <t>七、2023年地方政府一般债务余额限额</t>
    </r>
  </si>
  <si>
    <r>
      <rPr>
        <sz val="11"/>
        <rFont val="SimSun"/>
        <charset val="134"/>
      </rPr>
      <t xml:space="preserve">3.81
</t>
    </r>
    <r>
      <rPr>
        <sz val="11"/>
        <rFont val="Arial"/>
        <charset val="134"/>
      </rPr>
      <t xml:space="preserve">
</t>
    </r>
    <r>
      <rPr>
        <sz val="11"/>
        <rFont val="Arial"/>
        <charset val="134"/>
      </rPr>
      <t xml:space="preserve">
</t>
    </r>
    <r>
      <rPr>
        <sz val="11"/>
        <rFont val="Arial"/>
        <charset val="134"/>
      </rPr>
      <t xml:space="preserve">
</t>
    </r>
    <r>
      <rPr>
        <sz val="11"/>
        <rFont val="Arial"/>
        <charset val="134"/>
      </rPr>
      <t xml:space="preserve">
</t>
    </r>
    <r>
      <rPr>
        <sz val="11"/>
        <rFont val="Arial"/>
        <charset val="134"/>
      </rPr>
      <t xml:space="preserve">
</t>
    </r>
    <r>
      <rPr>
        <sz val="11"/>
        <rFont val="Arial"/>
        <charset val="134"/>
      </rPr>
      <t xml:space="preserve">
</t>
    </r>
    <r>
      <rPr>
        <sz val="11"/>
        <rFont val="Arial"/>
        <charset val="134"/>
      </rPr>
      <t xml:space="preserve">
</t>
    </r>
    <r>
      <rPr>
        <sz val="11"/>
        <rFont val="Arial"/>
        <charset val="134"/>
      </rPr>
      <t xml:space="preserve">
</t>
    </r>
    <r>
      <rPr>
        <sz val="6.5"/>
        <rFont val="Arial"/>
        <charset val="134"/>
      </rPr>
      <t xml:space="preserve">
</t>
    </r>
    <r>
      <rPr>
        <sz val="11"/>
        <rFont val="SimSun"/>
        <charset val="134"/>
      </rPr>
      <t xml:space="preserve">0.00
</t>
    </r>
    <r>
      <rPr>
        <sz val="9.5"/>
        <rFont val="Arial"/>
        <charset val="134"/>
      </rPr>
      <t xml:space="preserve">
</t>
    </r>
    <r>
      <rPr>
        <sz val="11"/>
        <rFont val="SimSun"/>
        <charset val="134"/>
      </rPr>
      <t>0.00</t>
    </r>
  </si>
  <si>
    <r>
      <rPr>
        <sz val="3.5"/>
        <rFont val="Arial"/>
        <charset val="134"/>
      </rPr>
      <t xml:space="preserve">
</t>
    </r>
    <r>
      <rPr>
        <sz val="11"/>
        <rFont val="SimSun"/>
        <charset val="134"/>
      </rPr>
      <t xml:space="preserve">3.33
</t>
    </r>
    <r>
      <rPr>
        <sz val="11"/>
        <rFont val="Arial"/>
        <charset val="134"/>
      </rPr>
      <t xml:space="preserve">
</t>
    </r>
    <r>
      <rPr>
        <sz val="11"/>
        <rFont val="Arial"/>
        <charset val="134"/>
      </rPr>
      <t xml:space="preserve">
</t>
    </r>
    <r>
      <rPr>
        <sz val="5"/>
        <rFont val="Arial"/>
        <charset val="134"/>
      </rPr>
      <t xml:space="preserve">
</t>
    </r>
    <r>
      <rPr>
        <sz val="11"/>
        <rFont val="SimSun"/>
        <charset val="134"/>
      </rPr>
      <t xml:space="preserve">0.49
</t>
    </r>
    <r>
      <rPr>
        <sz val="9.5"/>
        <rFont val="Arial"/>
        <charset val="134"/>
      </rPr>
      <t xml:space="preserve">
</t>
    </r>
    <r>
      <rPr>
        <sz val="11"/>
        <rFont val="SimSun"/>
        <charset val="134"/>
      </rPr>
      <t xml:space="preserve">0.00
</t>
    </r>
    <r>
      <rPr>
        <sz val="9.5"/>
        <rFont val="Arial"/>
        <charset val="134"/>
      </rPr>
      <t xml:space="preserve">
</t>
    </r>
    <r>
      <rPr>
        <sz val="11"/>
        <rFont val="SimSun"/>
        <charset val="134"/>
      </rPr>
      <t xml:space="preserve">0.49
</t>
    </r>
    <r>
      <rPr>
        <sz val="9.5"/>
        <rFont val="Arial"/>
        <charset val="134"/>
      </rPr>
      <t xml:space="preserve">
</t>
    </r>
    <r>
      <rPr>
        <sz val="11"/>
        <rFont val="SimSun"/>
        <charset val="134"/>
      </rPr>
      <t xml:space="preserve">0. 13
</t>
    </r>
    <r>
      <rPr>
        <sz val="9.5"/>
        <rFont val="Arial"/>
        <charset val="134"/>
      </rPr>
      <t xml:space="preserve">
</t>
    </r>
    <r>
      <rPr>
        <sz val="11"/>
        <rFont val="SimSun"/>
        <charset val="134"/>
      </rPr>
      <t>3.69</t>
    </r>
  </si>
  <si>
    <r>
      <rPr>
        <sz val="9"/>
        <rFont val="SimSun"/>
        <charset val="204"/>
      </rPr>
      <t xml:space="preserve">
</t>
    </r>
    <r>
      <rPr>
        <sz val="6"/>
        <rFont val="Arial"/>
        <charset val="204"/>
      </rPr>
      <t xml:space="preserve">
</t>
    </r>
    <r>
      <rPr>
        <sz val="15"/>
        <rFont val="SimSun"/>
        <charset val="204"/>
      </rPr>
      <t xml:space="preserve">         632522 同德县2022年地方政府专项债务余额情况表</t>
    </r>
  </si>
  <si>
    <r>
      <rPr>
        <sz val="5"/>
        <rFont val="Arial"/>
        <charset val="134"/>
      </rPr>
      <t xml:space="preserve">
</t>
    </r>
    <r>
      <rPr>
        <sz val="11"/>
        <rFont val="SimSun"/>
        <charset val="134"/>
      </rPr>
      <t xml:space="preserve">一、2021年末地方政府专项债务余额实际数
</t>
    </r>
    <r>
      <rPr>
        <sz val="8"/>
        <rFont val="Arial"/>
        <charset val="134"/>
      </rPr>
      <t xml:space="preserve">
</t>
    </r>
    <r>
      <rPr>
        <sz val="11"/>
        <rFont val="SimSun"/>
        <charset val="134"/>
      </rPr>
      <t xml:space="preserve">二、2022年末地方政府专项债务余额限额
</t>
    </r>
    <r>
      <rPr>
        <sz val="8"/>
        <rFont val="Arial"/>
        <charset val="134"/>
      </rPr>
      <t xml:space="preserve">
</t>
    </r>
    <r>
      <rPr>
        <sz val="11"/>
        <rFont val="SimSun"/>
        <charset val="134"/>
      </rPr>
      <t xml:space="preserve">三、2022年地方政府专项债务发行额
</t>
    </r>
    <r>
      <rPr>
        <sz val="8"/>
        <rFont val="Arial"/>
        <charset val="134"/>
      </rPr>
      <t xml:space="preserve">
</t>
    </r>
    <r>
      <rPr>
        <sz val="11"/>
        <rFont val="SimSun"/>
        <charset val="134"/>
      </rPr>
      <t xml:space="preserve">四、2022年地方政府专项债务还本额
</t>
    </r>
    <r>
      <rPr>
        <sz val="8"/>
        <rFont val="Arial"/>
        <charset val="134"/>
      </rPr>
      <t xml:space="preserve">
</t>
    </r>
    <r>
      <rPr>
        <sz val="11"/>
        <rFont val="SimSun"/>
        <charset val="134"/>
      </rPr>
      <t xml:space="preserve">五、2022年末地方政府专项债务余额预计执行数
</t>
    </r>
    <r>
      <rPr>
        <sz val="8"/>
        <rFont val="Arial"/>
        <charset val="134"/>
      </rPr>
      <t xml:space="preserve">
</t>
    </r>
    <r>
      <rPr>
        <sz val="11"/>
        <rFont val="SimSun"/>
        <charset val="134"/>
      </rPr>
      <t xml:space="preserve">六、2023年地方政府专项债务新增限额
</t>
    </r>
    <r>
      <rPr>
        <sz val="8"/>
        <rFont val="Arial"/>
        <charset val="134"/>
      </rPr>
      <t xml:space="preserve">
</t>
    </r>
    <r>
      <rPr>
        <sz val="11"/>
        <rFont val="SimSun"/>
        <charset val="134"/>
      </rPr>
      <t>七、2023年末地方政府专项债务余额限额</t>
    </r>
  </si>
  <si>
    <r>
      <rPr>
        <sz val="11"/>
        <rFont val="SimSun"/>
        <charset val="134"/>
      </rPr>
      <t xml:space="preserve">0.56
</t>
    </r>
    <r>
      <rPr>
        <sz val="11"/>
        <rFont val="Arial"/>
        <charset val="134"/>
      </rPr>
      <t xml:space="preserve">
</t>
    </r>
    <r>
      <rPr>
        <sz val="11"/>
        <rFont val="Arial"/>
        <charset val="134"/>
      </rPr>
      <t xml:space="preserve">
</t>
    </r>
    <r>
      <rPr>
        <sz val="11"/>
        <rFont val="Arial"/>
        <charset val="134"/>
      </rPr>
      <t xml:space="preserve">
</t>
    </r>
    <r>
      <rPr>
        <sz val="11"/>
        <rFont val="Arial"/>
        <charset val="134"/>
      </rPr>
      <t xml:space="preserve">
</t>
    </r>
    <r>
      <rPr>
        <sz val="11"/>
        <rFont val="Arial"/>
        <charset val="134"/>
      </rPr>
      <t xml:space="preserve">
</t>
    </r>
    <r>
      <rPr>
        <sz val="6"/>
        <rFont val="Arial"/>
        <charset val="134"/>
      </rPr>
      <t xml:space="preserve">
</t>
    </r>
    <r>
      <rPr>
        <sz val="11"/>
        <rFont val="SimSun"/>
        <charset val="134"/>
      </rPr>
      <t xml:space="preserve">0.00
</t>
    </r>
    <r>
      <rPr>
        <sz val="9.5"/>
        <rFont val="Arial"/>
        <charset val="134"/>
      </rPr>
      <t xml:space="preserve">
</t>
    </r>
    <r>
      <rPr>
        <sz val="11"/>
        <rFont val="SimSun"/>
        <charset val="134"/>
      </rPr>
      <t>0.00</t>
    </r>
  </si>
  <si>
    <r>
      <rPr>
        <sz val="3.5"/>
        <rFont val="Arial"/>
        <charset val="134"/>
      </rPr>
      <t xml:space="preserve">
</t>
    </r>
    <r>
      <rPr>
        <sz val="11"/>
        <rFont val="SimSun"/>
        <charset val="134"/>
      </rPr>
      <t xml:space="preserve">0.56
</t>
    </r>
    <r>
      <rPr>
        <sz val="11"/>
        <rFont val="Arial"/>
        <charset val="134"/>
      </rPr>
      <t xml:space="preserve">
</t>
    </r>
    <r>
      <rPr>
        <sz val="11"/>
        <rFont val="Arial"/>
        <charset val="134"/>
      </rPr>
      <t xml:space="preserve">
</t>
    </r>
    <r>
      <rPr>
        <sz val="5"/>
        <rFont val="Arial"/>
        <charset val="134"/>
      </rPr>
      <t xml:space="preserve">
</t>
    </r>
    <r>
      <rPr>
        <sz val="11"/>
        <rFont val="SimSun"/>
        <charset val="134"/>
      </rPr>
      <t xml:space="preserve">0.00
</t>
    </r>
    <r>
      <rPr>
        <sz val="9.5"/>
        <rFont val="Arial"/>
        <charset val="134"/>
      </rPr>
      <t xml:space="preserve">
</t>
    </r>
    <r>
      <rPr>
        <sz val="11"/>
        <rFont val="SimSun"/>
        <charset val="134"/>
      </rPr>
      <t xml:space="preserve">0. 15
</t>
    </r>
    <r>
      <rPr>
        <sz val="9.5"/>
        <rFont val="Arial"/>
        <charset val="134"/>
      </rPr>
      <t xml:space="preserve">
</t>
    </r>
    <r>
      <rPr>
        <sz val="11"/>
        <rFont val="SimSun"/>
        <charset val="134"/>
      </rPr>
      <t>0.41</t>
    </r>
  </si>
  <si>
    <t>表十七</t>
  </si>
  <si>
    <t>2022年同德县地方政府专项债务限额和余额情况表</t>
  </si>
  <si>
    <r>
      <rPr>
        <sz val="9"/>
        <rFont val="SimSun"/>
        <charset val="204"/>
      </rPr>
      <t xml:space="preserve">
</t>
    </r>
    <r>
      <rPr>
        <sz val="6"/>
        <rFont val="Arial"/>
        <charset val="204"/>
      </rPr>
      <t xml:space="preserve">
</t>
    </r>
    <r>
      <rPr>
        <sz val="15"/>
        <rFont val="SimSun"/>
        <charset val="204"/>
      </rPr>
      <t xml:space="preserve">                            632522 同德县2022年地方政府债务限额及余额预算情况表
</t>
    </r>
    <r>
      <rPr>
        <sz val="9"/>
        <rFont val="SimSun"/>
        <charset val="204"/>
      </rPr>
      <t xml:space="preserve">                                                                                                                                                                         单位：亿元</t>
    </r>
  </si>
  <si>
    <r>
      <rPr>
        <sz val="11"/>
        <rFont val="SimSun"/>
        <charset val="134"/>
      </rPr>
      <t>地  区</t>
    </r>
  </si>
  <si>
    <r>
      <rPr>
        <sz val="11"/>
        <rFont val="SimSun"/>
        <charset val="134"/>
      </rPr>
      <t xml:space="preserve"> 2022年债务限额</t>
    </r>
  </si>
  <si>
    <r>
      <rPr>
        <sz val="11"/>
        <rFont val="SimSun"/>
        <charset val="134"/>
      </rPr>
      <t>2022年债务余额预计执行数</t>
    </r>
  </si>
  <si>
    <r>
      <rPr>
        <sz val="11"/>
        <rFont val="SimSun"/>
        <charset val="134"/>
      </rPr>
      <t>一般债务</t>
    </r>
  </si>
  <si>
    <r>
      <rPr>
        <sz val="11"/>
        <rFont val="SimSun"/>
        <charset val="134"/>
      </rPr>
      <t>专项债务</t>
    </r>
  </si>
  <si>
    <r>
      <rPr>
        <sz val="11"/>
        <rFont val="SimSun"/>
        <charset val="134"/>
      </rPr>
      <t>公 式</t>
    </r>
  </si>
  <si>
    <r>
      <rPr>
        <sz val="11"/>
        <rFont val="SimSun"/>
        <charset val="134"/>
      </rPr>
      <t>A=B +C</t>
    </r>
  </si>
  <si>
    <r>
      <rPr>
        <sz val="11"/>
        <rFont val="SimSun"/>
        <charset val="134"/>
      </rPr>
      <t>B</t>
    </r>
  </si>
  <si>
    <r>
      <rPr>
        <sz val="11"/>
        <rFont val="SimSun"/>
        <charset val="134"/>
      </rPr>
      <t>C</t>
    </r>
  </si>
  <si>
    <r>
      <rPr>
        <sz val="11"/>
        <rFont val="SimSun"/>
        <charset val="134"/>
      </rPr>
      <t>D=E +F</t>
    </r>
  </si>
  <si>
    <r>
      <rPr>
        <sz val="11"/>
        <rFont val="SimSun"/>
        <charset val="134"/>
      </rPr>
      <t>E</t>
    </r>
  </si>
  <si>
    <r>
      <rPr>
        <sz val="11"/>
        <rFont val="SimSun"/>
        <charset val="134"/>
      </rPr>
      <t>F</t>
    </r>
  </si>
  <si>
    <r>
      <rPr>
        <sz val="11"/>
        <rFont val="SimSun"/>
        <charset val="134"/>
      </rPr>
      <t xml:space="preserve">  同德县</t>
    </r>
  </si>
  <si>
    <r>
      <rPr>
        <sz val="11"/>
        <rFont val="SimSun"/>
        <charset val="134"/>
      </rPr>
      <t>4. 10</t>
    </r>
  </si>
  <si>
    <t xml:space="preserve">         632522 同德县2022年地方政府一般债务余额情况表</t>
  </si>
  <si>
    <t xml:space="preserve"> 单位：亿元</t>
  </si>
  <si>
    <r>
      <rPr>
        <sz val="9"/>
        <rFont val="SimSun"/>
        <charset val="204"/>
      </rPr>
      <t xml:space="preserve">       单位：亿元
</t>
    </r>
    <r>
      <rPr>
        <sz val="11"/>
        <rFont val="SimSun"/>
        <charset val="204"/>
      </rPr>
      <t>执行数</t>
    </r>
  </si>
  <si>
    <t>备注</t>
  </si>
  <si>
    <t>单位：亿元</t>
  </si>
  <si>
    <r>
      <rPr>
        <sz val="9"/>
        <rFont val="SimSun"/>
        <charset val="204"/>
      </rPr>
      <t xml:space="preserve">       
</t>
    </r>
    <r>
      <rPr>
        <sz val="11"/>
        <rFont val="SimSun"/>
        <charset val="204"/>
      </rPr>
      <t>执行数</t>
    </r>
  </si>
  <si>
    <r>
      <rPr>
        <sz val="9"/>
        <rFont val="SimSun"/>
        <charset val="204"/>
      </rPr>
      <t xml:space="preserve">
</t>
    </r>
    <r>
      <rPr>
        <sz val="6"/>
        <rFont val="Arial"/>
        <charset val="204"/>
      </rPr>
      <t xml:space="preserve">
</t>
    </r>
    <r>
      <rPr>
        <sz val="15"/>
        <rFont val="SimSun"/>
        <charset val="204"/>
      </rPr>
      <t xml:space="preserve">              632522 同德县地方政府债券发行及还本付息情况表</t>
    </r>
  </si>
  <si>
    <r>
      <rPr>
        <sz val="9"/>
        <rFont val="SimSun"/>
        <charset val="134"/>
      </rPr>
      <t>单位：亿元</t>
    </r>
  </si>
  <si>
    <r>
      <rPr>
        <sz val="11"/>
        <rFont val="SimSun"/>
        <charset val="134"/>
      </rPr>
      <t>公式</t>
    </r>
  </si>
  <si>
    <r>
      <rPr>
        <sz val="11"/>
        <rFont val="SimSun"/>
        <charset val="134"/>
      </rPr>
      <t>本地区</t>
    </r>
  </si>
  <si>
    <r>
      <rPr>
        <sz val="11"/>
        <rFont val="SimSun"/>
        <charset val="134"/>
      </rPr>
      <t>本级</t>
    </r>
  </si>
  <si>
    <r>
      <rPr>
        <sz val="11"/>
        <rFont val="SimSun"/>
        <charset val="134"/>
      </rPr>
      <t>一、2022年发行预计执行数</t>
    </r>
  </si>
  <si>
    <r>
      <rPr>
        <sz val="11"/>
        <rFont val="SimSun"/>
        <charset val="134"/>
      </rPr>
      <t>A=B+D</t>
    </r>
  </si>
  <si>
    <r>
      <rPr>
        <sz val="11"/>
        <rFont val="SimSun"/>
        <charset val="134"/>
      </rPr>
      <t xml:space="preserve"> ( 一) 一般债券</t>
    </r>
  </si>
  <si>
    <r>
      <rPr>
        <sz val="11"/>
        <rFont val="SimSun"/>
        <charset val="134"/>
      </rPr>
      <t>其中：再融资债券</t>
    </r>
  </si>
  <si>
    <r>
      <rPr>
        <sz val="11"/>
        <rFont val="SimSun"/>
        <charset val="134"/>
      </rPr>
      <t>0. 13</t>
    </r>
  </si>
  <si>
    <r>
      <rPr>
        <sz val="11"/>
        <rFont val="SimSun"/>
        <charset val="134"/>
      </rPr>
      <t xml:space="preserve"> ( 二) 专项债券</t>
    </r>
  </si>
  <si>
    <r>
      <rPr>
        <sz val="11"/>
        <rFont val="SimSun"/>
        <charset val="134"/>
      </rPr>
      <t>D</t>
    </r>
  </si>
  <si>
    <r>
      <rPr>
        <sz val="11"/>
        <rFont val="SimSun"/>
        <charset val="134"/>
      </rPr>
      <t>二、2022年还本预计执行数</t>
    </r>
  </si>
  <si>
    <r>
      <rPr>
        <sz val="11"/>
        <rFont val="SimSun"/>
        <charset val="134"/>
      </rPr>
      <t>F=G+H</t>
    </r>
  </si>
  <si>
    <r>
      <rPr>
        <sz val="11"/>
        <rFont val="SimSun"/>
        <charset val="134"/>
      </rPr>
      <t>G</t>
    </r>
  </si>
  <si>
    <r>
      <rPr>
        <sz val="11"/>
        <rFont val="SimSun"/>
        <charset val="134"/>
      </rPr>
      <t>H</t>
    </r>
  </si>
  <si>
    <r>
      <rPr>
        <sz val="11"/>
        <rFont val="SimSun"/>
        <charset val="134"/>
      </rPr>
      <t>0. 15</t>
    </r>
  </si>
  <si>
    <r>
      <rPr>
        <sz val="11"/>
        <rFont val="SimSun"/>
        <charset val="134"/>
      </rPr>
      <t>三、2022年付息预计执行数</t>
    </r>
  </si>
  <si>
    <r>
      <rPr>
        <sz val="11"/>
        <rFont val="SimSun"/>
        <charset val="134"/>
      </rPr>
      <t>I=J+K</t>
    </r>
  </si>
  <si>
    <r>
      <rPr>
        <sz val="11"/>
        <rFont val="SimSun"/>
        <charset val="134"/>
      </rPr>
      <t>0. 14</t>
    </r>
  </si>
  <si>
    <r>
      <rPr>
        <sz val="11"/>
        <rFont val="SimSun"/>
        <charset val="134"/>
      </rPr>
      <t>J</t>
    </r>
  </si>
  <si>
    <r>
      <rPr>
        <sz val="11"/>
        <rFont val="SimSun"/>
        <charset val="134"/>
      </rPr>
      <t>0. 12</t>
    </r>
  </si>
  <si>
    <r>
      <rPr>
        <sz val="11"/>
        <rFont val="SimSun"/>
        <charset val="134"/>
      </rPr>
      <t>K</t>
    </r>
  </si>
  <si>
    <r>
      <rPr>
        <sz val="11"/>
        <rFont val="SimSun"/>
        <charset val="134"/>
      </rPr>
      <t>四、2023年还本预算数</t>
    </r>
  </si>
  <si>
    <r>
      <rPr>
        <sz val="11"/>
        <rFont val="SimSun"/>
        <charset val="134"/>
      </rPr>
      <t>L=M+O</t>
    </r>
  </si>
  <si>
    <r>
      <rPr>
        <sz val="11"/>
        <rFont val="SimSun"/>
        <charset val="134"/>
      </rPr>
      <t>M</t>
    </r>
  </si>
  <si>
    <r>
      <rPr>
        <sz val="11"/>
        <rFont val="SimSun"/>
        <charset val="134"/>
      </rPr>
      <t>其中：再融资</t>
    </r>
  </si>
  <si>
    <r>
      <rPr>
        <sz val="11"/>
        <rFont val="SimSun"/>
        <charset val="134"/>
      </rPr>
      <t>财政预算安排</t>
    </r>
  </si>
  <si>
    <r>
      <rPr>
        <sz val="11"/>
        <rFont val="SimSun"/>
        <charset val="134"/>
      </rPr>
      <t>N</t>
    </r>
  </si>
  <si>
    <r>
      <rPr>
        <sz val="11"/>
        <rFont val="SimSun"/>
        <charset val="134"/>
      </rPr>
      <t>O</t>
    </r>
  </si>
  <si>
    <r>
      <rPr>
        <sz val="11"/>
        <rFont val="SimSun"/>
        <charset val="134"/>
      </rPr>
      <t>P</t>
    </r>
  </si>
  <si>
    <r>
      <rPr>
        <sz val="11"/>
        <rFont val="SimSun"/>
        <charset val="134"/>
      </rPr>
      <t>五、2023年付息预算数</t>
    </r>
  </si>
  <si>
    <r>
      <rPr>
        <sz val="11"/>
        <rFont val="SimSun"/>
        <charset val="134"/>
      </rPr>
      <t>Q=R+S</t>
    </r>
  </si>
  <si>
    <r>
      <rPr>
        <sz val="11"/>
        <rFont val="SimSun"/>
        <charset val="134"/>
      </rPr>
      <t>R</t>
    </r>
  </si>
  <si>
    <r>
      <rPr>
        <sz val="11"/>
        <rFont val="SimSun"/>
        <charset val="134"/>
      </rPr>
      <t>S</t>
    </r>
  </si>
  <si>
    <t>表十八</t>
  </si>
  <si>
    <t>2023年同德县社会保险基金预算收入安排情况表</t>
  </si>
  <si>
    <t>比上年执行数增长%</t>
  </si>
  <si>
    <t>城乡居民基本养老保险基金收入</t>
  </si>
  <si>
    <t>个人缴费收人</t>
  </si>
  <si>
    <t>集体补助收人</t>
  </si>
  <si>
    <t>财政补贴收入</t>
  </si>
  <si>
    <t>委托投资收益</t>
  </si>
  <si>
    <t>利息、转移收入等其他收</t>
  </si>
  <si>
    <t>表十九</t>
  </si>
  <si>
    <t>2023年同德县社会保险基金预算支出安排情况表</t>
  </si>
  <si>
    <t>城乡居民基本养老保险基金支出</t>
  </si>
  <si>
    <t>基础养老金支出</t>
  </si>
  <si>
    <t>个人账户养老金支出</t>
  </si>
  <si>
    <t>丧葬抚恤补助支出</t>
  </si>
  <si>
    <t>转移支出其他支出等</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</si>
</sst>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 numFmtId="177" formatCode="#,##0_ "/>
    <numFmt numFmtId="178" formatCode="0_ "/>
    <numFmt numFmtId="179" formatCode="0.0_ "/>
  </numFmts>
  <fonts count="85">
    <font>
      <sz val="12"/>
      <name val="宋体"/>
      <charset val="134"/>
    </font>
    <font>
      <sz val="20"/>
      <name val="黑体"/>
      <charset val="134"/>
    </font>
    <font>
      <sz val="10"/>
      <name val="黑体"/>
      <charset val="134"/>
    </font>
    <font>
      <sz val="16"/>
      <name val="黑体"/>
      <charset val="134"/>
    </font>
    <font>
      <sz val="20"/>
      <color rgb="FF000000"/>
      <name val="黑体"/>
      <charset val="134"/>
    </font>
    <font>
      <sz val="10"/>
      <color rgb="FF000000"/>
      <name val="黑体"/>
      <charset val="134"/>
    </font>
    <font>
      <sz val="16"/>
      <color rgb="FF000000"/>
      <name val="黑体"/>
      <charset val="134"/>
    </font>
    <font>
      <sz val="12"/>
      <color rgb="FF000000"/>
      <name val="仿宋"/>
      <charset val="134"/>
    </font>
    <font>
      <sz val="10"/>
      <name val="宋体"/>
      <charset val="134"/>
    </font>
    <font>
      <sz val="12"/>
      <name val="黑体"/>
      <charset val="134"/>
    </font>
    <font>
      <sz val="11"/>
      <name val="黑体"/>
      <charset val="134"/>
    </font>
    <font>
      <b/>
      <sz val="16"/>
      <name val="黑体"/>
      <charset val="134"/>
    </font>
    <font>
      <b/>
      <sz val="12"/>
      <name val="黑体"/>
      <charset val="134"/>
    </font>
    <font>
      <sz val="9"/>
      <name val="黑体"/>
      <charset val="134"/>
    </font>
    <font>
      <sz val="20"/>
      <color rgb="FF000000"/>
      <name val="黑体"/>
      <charset val="204"/>
    </font>
    <font>
      <sz val="11"/>
      <color rgb="FF000000"/>
      <name val="Arial"/>
      <charset val="204"/>
    </font>
    <font>
      <sz val="10"/>
      <color rgb="FF000000"/>
      <name val="Arial"/>
      <charset val="204"/>
    </font>
    <font>
      <sz val="11"/>
      <color rgb="FF000000"/>
      <name val="黑体"/>
      <charset val="204"/>
    </font>
    <font>
      <sz val="9"/>
      <name val="SimSun"/>
      <charset val="204"/>
    </font>
    <font>
      <sz val="11"/>
      <color rgb="FF000000"/>
      <name val="Arial"/>
      <charset val="134"/>
    </font>
    <font>
      <sz val="15"/>
      <name val="SimSun"/>
      <charset val="204"/>
    </font>
    <font>
      <sz val="10"/>
      <name val="SimSun"/>
      <charset val="204"/>
    </font>
    <font>
      <sz val="11"/>
      <color rgb="FF000000"/>
      <name val="宋体"/>
      <charset val="204"/>
    </font>
    <font>
      <sz val="11"/>
      <name val="宋体"/>
      <charset val="134"/>
      <scheme val="minor"/>
    </font>
    <font>
      <b/>
      <sz val="20"/>
      <name val="黑体"/>
      <charset val="134"/>
    </font>
    <font>
      <b/>
      <sz val="11"/>
      <name val="宋体"/>
      <charset val="134"/>
      <scheme val="minor"/>
    </font>
    <font>
      <b/>
      <sz val="11"/>
      <name val="宋体"/>
      <charset val="134"/>
    </font>
    <font>
      <sz val="20"/>
      <name val="宋体"/>
      <charset val="134"/>
    </font>
    <font>
      <b/>
      <sz val="20"/>
      <color indexed="8"/>
      <name val="黑体"/>
      <charset val="134"/>
    </font>
    <font>
      <sz val="11"/>
      <color indexed="8"/>
      <name val="宋体"/>
      <charset val="134"/>
    </font>
    <font>
      <sz val="9"/>
      <color indexed="8"/>
      <name val="宋体"/>
      <charset val="134"/>
    </font>
    <font>
      <b/>
      <sz val="11"/>
      <color indexed="8"/>
      <name val="宋体"/>
      <charset val="134"/>
    </font>
    <font>
      <b/>
      <sz val="10"/>
      <name val="宋体"/>
      <charset val="134"/>
    </font>
    <font>
      <sz val="11"/>
      <name val="宋体"/>
      <charset val="0"/>
      <scheme val="minor"/>
    </font>
    <font>
      <sz val="9"/>
      <name val="SimSun"/>
      <charset val="134"/>
    </font>
    <font>
      <sz val="11"/>
      <color indexed="8"/>
      <name val="黑体"/>
      <charset val="134"/>
    </font>
    <font>
      <sz val="20"/>
      <name val="宋体"/>
      <charset val="0"/>
      <scheme val="minor"/>
    </font>
    <font>
      <sz val="11"/>
      <color rgb="FFFF0000"/>
      <name val="宋体"/>
      <charset val="134"/>
      <scheme val="minor"/>
    </font>
    <font>
      <b/>
      <sz val="11"/>
      <name val="黑体"/>
      <charset val="134"/>
    </font>
    <font>
      <sz val="11"/>
      <color theme="1"/>
      <name val="宋体"/>
      <charset val="134"/>
      <scheme val="minor"/>
    </font>
    <font>
      <sz val="12"/>
      <color indexed="8"/>
      <name val="黑体"/>
      <charset val="134"/>
    </font>
    <font>
      <b/>
      <sz val="16"/>
      <color indexed="8"/>
      <name val="黑体"/>
      <charset val="134"/>
    </font>
    <font>
      <sz val="9"/>
      <color indexed="8"/>
      <name val="SimSun"/>
      <charset val="134"/>
    </font>
    <font>
      <sz val="10"/>
      <color indexed="8"/>
      <name val="SimSun"/>
      <charset val="134"/>
    </font>
    <font>
      <b/>
      <sz val="20"/>
      <color theme="1"/>
      <name val="黑体"/>
      <charset val="134"/>
    </font>
    <font>
      <sz val="11"/>
      <name val="宋体"/>
      <charset val="134"/>
    </font>
    <font>
      <sz val="12"/>
      <color theme="1"/>
      <name val="黑体"/>
      <charset val="134"/>
    </font>
    <font>
      <b/>
      <sz val="11"/>
      <color theme="1"/>
      <name val="宋体"/>
      <charset val="134"/>
      <scheme val="minor"/>
    </font>
    <font>
      <sz val="12"/>
      <name val="宋体"/>
      <charset val="134"/>
      <scheme val="minor"/>
    </font>
    <font>
      <b/>
      <sz val="11"/>
      <color rgb="FFFF0000"/>
      <name val="宋体"/>
      <charset val="134"/>
      <scheme val="minor"/>
    </font>
    <font>
      <sz val="11"/>
      <color rgb="FFFF0000"/>
      <name val="黑体"/>
      <charset val="134"/>
    </font>
    <font>
      <b/>
      <sz val="11"/>
      <color rgb="FFFF0000"/>
      <name val="黑体"/>
      <charset val="134"/>
    </font>
    <font>
      <sz val="14"/>
      <name val="宋体"/>
      <charset val="134"/>
    </font>
    <font>
      <b/>
      <sz val="24"/>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6"/>
      <name val="Arial"/>
      <charset val="204"/>
    </font>
    <font>
      <sz val="11"/>
      <name val="SimSun"/>
      <charset val="134"/>
    </font>
    <font>
      <sz val="11"/>
      <name val="SimSun"/>
      <charset val="204"/>
    </font>
    <font>
      <sz val="5"/>
      <name val="Arial"/>
      <charset val="134"/>
    </font>
    <font>
      <sz val="8"/>
      <name val="Arial"/>
      <charset val="134"/>
    </font>
    <font>
      <sz val="7.5"/>
      <name val="Arial"/>
      <charset val="134"/>
    </font>
    <font>
      <sz val="9.5"/>
      <name val="Arial"/>
      <charset val="134"/>
    </font>
    <font>
      <sz val="11"/>
      <name val="Arial"/>
      <charset val="134"/>
    </font>
    <font>
      <sz val="6.5"/>
      <name val="Arial"/>
      <charset val="134"/>
    </font>
    <font>
      <sz val="3.5"/>
      <name val="Arial"/>
      <charset val="134"/>
    </font>
    <font>
      <sz val="6"/>
      <name val="Arial"/>
      <charset val="134"/>
    </font>
  </fonts>
  <fills count="39">
    <fill>
      <patternFill patternType="none"/>
    </fill>
    <fill>
      <patternFill patternType="gray125"/>
    </fill>
    <fill>
      <patternFill patternType="solid">
        <fgColor theme="9" tint="0.8"/>
        <bgColor indexed="64"/>
      </patternFill>
    </fill>
    <fill>
      <patternFill patternType="solid">
        <fgColor theme="4" tint="0.8"/>
        <bgColor indexed="64"/>
      </patternFill>
    </fill>
    <fill>
      <patternFill patternType="solid">
        <fgColor theme="0"/>
        <bgColor indexed="64"/>
      </patternFill>
    </fill>
    <fill>
      <patternFill patternType="solid">
        <fgColor theme="9" tint="0.8"/>
        <bgColor indexed="9"/>
      </patternFill>
    </fill>
    <fill>
      <patternFill patternType="solid">
        <fgColor indexed="9"/>
        <bgColor indexed="9"/>
      </patternFill>
    </fill>
    <fill>
      <patternFill patternType="solid">
        <fgColor theme="4" tint="0.799981688894314"/>
        <bgColor indexed="64"/>
      </patternFill>
    </fill>
    <fill>
      <patternFill patternType="solid">
        <fgColor theme="0" tint="-0.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indexed="9"/>
      </left>
      <right/>
      <top style="thin">
        <color indexed="9"/>
      </top>
      <bottom style="thin">
        <color indexed="9"/>
      </bottom>
      <diagonal/>
    </border>
    <border>
      <left style="thin">
        <color indexed="22"/>
      </left>
      <right style="thin">
        <color indexed="22"/>
      </right>
      <top style="thin">
        <color indexed="22"/>
      </top>
      <bottom style="thin">
        <color indexed="22"/>
      </bottom>
      <diagonal/>
    </border>
    <border>
      <left style="thin">
        <color indexed="9"/>
      </left>
      <right style="thin">
        <color indexed="9"/>
      </right>
      <top/>
      <bottom style="thin">
        <color indexed="9"/>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39" fillId="0" borderId="0" applyFont="0" applyFill="0" applyBorder="0" applyAlignment="0" applyProtection="0">
      <alignment vertical="center"/>
    </xf>
    <xf numFmtId="44" fontId="39" fillId="0" borderId="0" applyFont="0" applyFill="0" applyBorder="0" applyAlignment="0" applyProtection="0">
      <alignment vertical="center"/>
    </xf>
    <xf numFmtId="9" fontId="39" fillId="0" borderId="0" applyFont="0" applyFill="0" applyBorder="0" applyAlignment="0" applyProtection="0">
      <alignment vertical="center"/>
    </xf>
    <xf numFmtId="41" fontId="39" fillId="0" borderId="0" applyFont="0" applyFill="0" applyBorder="0" applyAlignment="0" applyProtection="0">
      <alignment vertical="center"/>
    </xf>
    <xf numFmtId="42" fontId="39" fillId="0" borderId="0" applyFon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9" fillId="9" borderId="16" applyNumberFormat="0" applyFont="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17" applyNumberFormat="0" applyFill="0" applyAlignment="0" applyProtection="0">
      <alignment vertical="center"/>
    </xf>
    <xf numFmtId="0" fontId="60" fillId="0" borderId="17" applyNumberFormat="0" applyFill="0" applyAlignment="0" applyProtection="0">
      <alignment vertical="center"/>
    </xf>
    <xf numFmtId="0" fontId="61" fillId="0" borderId="18" applyNumberFormat="0" applyFill="0" applyAlignment="0" applyProtection="0">
      <alignment vertical="center"/>
    </xf>
    <xf numFmtId="0" fontId="61" fillId="0" borderId="0" applyNumberFormat="0" applyFill="0" applyBorder="0" applyAlignment="0" applyProtection="0">
      <alignment vertical="center"/>
    </xf>
    <xf numFmtId="0" fontId="62" fillId="10" borderId="19" applyNumberFormat="0" applyAlignment="0" applyProtection="0">
      <alignment vertical="center"/>
    </xf>
    <xf numFmtId="0" fontId="63" fillId="11" borderId="20" applyNumberFormat="0" applyAlignment="0" applyProtection="0">
      <alignment vertical="center"/>
    </xf>
    <xf numFmtId="0" fontId="64" fillId="11" borderId="19" applyNumberFormat="0" applyAlignment="0" applyProtection="0">
      <alignment vertical="center"/>
    </xf>
    <xf numFmtId="0" fontId="65" fillId="12" borderId="21" applyNumberFormat="0" applyAlignment="0" applyProtection="0">
      <alignment vertical="center"/>
    </xf>
    <xf numFmtId="0" fontId="66" fillId="0" borderId="22" applyNumberFormat="0" applyFill="0" applyAlignment="0" applyProtection="0">
      <alignment vertical="center"/>
    </xf>
    <xf numFmtId="0" fontId="67" fillId="0" borderId="23" applyNumberFormat="0" applyFill="0" applyAlignment="0" applyProtection="0">
      <alignment vertical="center"/>
    </xf>
    <xf numFmtId="0" fontId="68" fillId="13" borderId="0" applyNumberFormat="0" applyBorder="0" applyAlignment="0" applyProtection="0">
      <alignment vertical="center"/>
    </xf>
    <xf numFmtId="0" fontId="69" fillId="14" borderId="0" applyNumberFormat="0" applyBorder="0" applyAlignment="0" applyProtection="0">
      <alignment vertical="center"/>
    </xf>
    <xf numFmtId="0" fontId="70" fillId="15" borderId="0" applyNumberFormat="0" applyBorder="0" applyAlignment="0" applyProtection="0">
      <alignment vertical="center"/>
    </xf>
    <xf numFmtId="0" fontId="71" fillId="16" borderId="0" applyNumberFormat="0" applyBorder="0" applyAlignment="0" applyProtection="0">
      <alignment vertical="center"/>
    </xf>
    <xf numFmtId="0" fontId="72" fillId="7" borderId="0" applyNumberFormat="0" applyBorder="0" applyAlignment="0" applyProtection="0">
      <alignment vertical="center"/>
    </xf>
    <xf numFmtId="0" fontId="72" fillId="17" borderId="0" applyNumberFormat="0" applyBorder="0" applyAlignment="0" applyProtection="0">
      <alignment vertical="center"/>
    </xf>
    <xf numFmtId="0" fontId="71" fillId="18" borderId="0" applyNumberFormat="0" applyBorder="0" applyAlignment="0" applyProtection="0">
      <alignment vertical="center"/>
    </xf>
    <xf numFmtId="0" fontId="71" fillId="19" borderId="0" applyNumberFormat="0" applyBorder="0" applyAlignment="0" applyProtection="0">
      <alignment vertical="center"/>
    </xf>
    <xf numFmtId="0" fontId="72" fillId="20" borderId="0" applyNumberFormat="0" applyBorder="0" applyAlignment="0" applyProtection="0">
      <alignment vertical="center"/>
    </xf>
    <xf numFmtId="0" fontId="72" fillId="21" borderId="0" applyNumberFormat="0" applyBorder="0" applyAlignment="0" applyProtection="0">
      <alignment vertical="center"/>
    </xf>
    <xf numFmtId="0" fontId="71" fillId="22" borderId="0" applyNumberFormat="0" applyBorder="0" applyAlignment="0" applyProtection="0">
      <alignment vertical="center"/>
    </xf>
    <xf numFmtId="0" fontId="71" fillId="23" borderId="0" applyNumberFormat="0" applyBorder="0" applyAlignment="0" applyProtection="0">
      <alignment vertical="center"/>
    </xf>
    <xf numFmtId="0" fontId="72" fillId="24" borderId="0" applyNumberFormat="0" applyBorder="0" applyAlignment="0" applyProtection="0">
      <alignment vertical="center"/>
    </xf>
    <xf numFmtId="0" fontId="72" fillId="25" borderId="0" applyNumberFormat="0" applyBorder="0" applyAlignment="0" applyProtection="0">
      <alignment vertical="center"/>
    </xf>
    <xf numFmtId="0" fontId="71" fillId="26" borderId="0" applyNumberFormat="0" applyBorder="0" applyAlignment="0" applyProtection="0">
      <alignment vertical="center"/>
    </xf>
    <xf numFmtId="0" fontId="71" fillId="27" borderId="0" applyNumberFormat="0" applyBorder="0" applyAlignment="0" applyProtection="0">
      <alignment vertical="center"/>
    </xf>
    <xf numFmtId="0" fontId="72" fillId="28" borderId="0" applyNumberFormat="0" applyBorder="0" applyAlignment="0" applyProtection="0">
      <alignment vertical="center"/>
    </xf>
    <xf numFmtId="0" fontId="72" fillId="29" borderId="0" applyNumberFormat="0" applyBorder="0" applyAlignment="0" applyProtection="0">
      <alignment vertical="center"/>
    </xf>
    <xf numFmtId="0" fontId="71" fillId="30" borderId="0" applyNumberFormat="0" applyBorder="0" applyAlignment="0" applyProtection="0">
      <alignment vertical="center"/>
    </xf>
    <xf numFmtId="0" fontId="71" fillId="31" borderId="0" applyNumberFormat="0" applyBorder="0" applyAlignment="0" applyProtection="0">
      <alignment vertical="center"/>
    </xf>
    <xf numFmtId="0" fontId="72" fillId="32" borderId="0" applyNumberFormat="0" applyBorder="0" applyAlignment="0" applyProtection="0">
      <alignment vertical="center"/>
    </xf>
    <xf numFmtId="0" fontId="72" fillId="33" borderId="0" applyNumberFormat="0" applyBorder="0" applyAlignment="0" applyProtection="0">
      <alignment vertical="center"/>
    </xf>
    <xf numFmtId="0" fontId="71" fillId="34" borderId="0" applyNumberFormat="0" applyBorder="0" applyAlignment="0" applyProtection="0">
      <alignment vertical="center"/>
    </xf>
    <xf numFmtId="0" fontId="71" fillId="35" borderId="0" applyNumberFormat="0" applyBorder="0" applyAlignment="0" applyProtection="0">
      <alignment vertical="center"/>
    </xf>
    <xf numFmtId="0" fontId="72" fillId="36" borderId="0" applyNumberFormat="0" applyBorder="0" applyAlignment="0" applyProtection="0">
      <alignment vertical="center"/>
    </xf>
    <xf numFmtId="0" fontId="72" fillId="37" borderId="0" applyNumberFormat="0" applyBorder="0" applyAlignment="0" applyProtection="0">
      <alignment vertical="center"/>
    </xf>
    <xf numFmtId="0" fontId="71" fillId="38"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0" fontId="73"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cellStyleXfs>
  <cellXfs count="398">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Border="1" applyAlignment="1">
      <alignment horizontal="center" vertical="center"/>
    </xf>
    <xf numFmtId="0" fontId="5" fillId="0" borderId="0" xfId="0" applyFont="1" applyAlignment="1">
      <alignment horizontal="center" vertical="center"/>
    </xf>
    <xf numFmtId="0" fontId="6" fillId="2" borderId="1" xfId="0" applyFont="1" applyFill="1" applyBorder="1" applyAlignment="1">
      <alignment horizontal="center" vertical="center"/>
    </xf>
    <xf numFmtId="0" fontId="7" fillId="0" borderId="1" xfId="0" applyFont="1" applyBorder="1" applyAlignment="1">
      <alignment horizontal="center" vertical="center"/>
    </xf>
    <xf numFmtId="0" fontId="1" fillId="0" borderId="0" xfId="0" applyFont="1" applyAlignment="1">
      <alignment horizontal="center" vertical="center"/>
    </xf>
    <xf numFmtId="0" fontId="8" fillId="0" borderId="0" xfId="0" applyFont="1"/>
    <xf numFmtId="0" fontId="3" fillId="0" borderId="0" xfId="0" applyFont="1" applyAlignment="1">
      <alignment horizontal="center" vertical="center"/>
    </xf>
    <xf numFmtId="0" fontId="9" fillId="0" borderId="0" xfId="0" applyFont="1" applyAlignment="1">
      <alignment horizontal="right" vertical="center"/>
    </xf>
    <xf numFmtId="0" fontId="9" fillId="0" borderId="0" xfId="0" applyFont="1" applyAlignment="1">
      <alignment horizontal="center" vertical="center"/>
    </xf>
    <xf numFmtId="0" fontId="10" fillId="0" borderId="0" xfId="0" applyFont="1" applyAlignment="1">
      <alignment horizontal="center" vertical="center"/>
    </xf>
    <xf numFmtId="0" fontId="5" fillId="0" borderId="0" xfId="0" applyFont="1" applyBorder="1" applyAlignment="1">
      <alignment horizontal="center" vertical="center"/>
    </xf>
    <xf numFmtId="0" fontId="2" fillId="0" borderId="0" xfId="0" applyFont="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right" vertical="center"/>
    </xf>
    <xf numFmtId="0" fontId="12" fillId="0" borderId="0" xfId="0" applyFont="1" applyAlignment="1">
      <alignment horizontal="center" vertical="center"/>
    </xf>
    <xf numFmtId="0" fontId="13" fillId="0" borderId="0" xfId="0" applyFont="1" applyAlignment="1">
      <alignment horizontal="center" vertical="center"/>
    </xf>
    <xf numFmtId="49" fontId="14" fillId="0" borderId="0" xfId="0" applyNumberFormat="1" applyFont="1" applyFill="1" applyBorder="1" applyAlignment="1">
      <alignment horizontal="center" vertical="center" wrapText="1"/>
    </xf>
    <xf numFmtId="49" fontId="15" fillId="0" borderId="0" xfId="0" applyNumberFormat="1" applyFont="1" applyFill="1" applyBorder="1" applyAlignment="1">
      <alignment horizontal="center" vertical="center" wrapText="1"/>
    </xf>
    <xf numFmtId="49" fontId="16" fillId="0" borderId="0" xfId="0" applyNumberFormat="1" applyFont="1" applyFill="1" applyBorder="1" applyAlignment="1">
      <alignment horizontal="right" vertical="center" wrapText="1"/>
    </xf>
    <xf numFmtId="49" fontId="15" fillId="0" borderId="0" xfId="0" applyNumberFormat="1" applyFont="1" applyFill="1" applyBorder="1" applyAlignment="1">
      <alignment horizontal="right" vertical="center" wrapText="1"/>
    </xf>
    <xf numFmtId="49" fontId="17" fillId="0" borderId="0" xfId="0" applyNumberFormat="1" applyFont="1" applyFill="1" applyBorder="1" applyAlignment="1">
      <alignment horizontal="center" vertical="center" wrapText="1"/>
    </xf>
    <xf numFmtId="49" fontId="14" fillId="0" borderId="0" xfId="0" applyNumberFormat="1" applyFont="1" applyFill="1" applyAlignment="1">
      <alignment horizontal="center" vertical="center" wrapText="1"/>
    </xf>
    <xf numFmtId="49" fontId="18" fillId="2" borderId="1" xfId="0" applyNumberFormat="1" applyFont="1" applyFill="1" applyBorder="1" applyAlignment="1">
      <alignment horizontal="center" vertical="center" wrapText="1"/>
    </xf>
    <xf numFmtId="49" fontId="15" fillId="2"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2" fontId="19" fillId="0" borderId="1" xfId="0" applyNumberFormat="1" applyFont="1" applyFill="1" applyBorder="1" applyAlignment="1">
      <alignment horizontal="center" vertical="center" wrapText="1"/>
    </xf>
    <xf numFmtId="49" fontId="20" fillId="2" borderId="1" xfId="0" applyNumberFormat="1" applyFont="1" applyFill="1" applyBorder="1" applyAlignment="1">
      <alignment horizontal="center" vertical="center" wrapText="1"/>
    </xf>
    <xf numFmtId="49" fontId="21" fillId="2" borderId="2" xfId="0" applyNumberFormat="1" applyFont="1" applyFill="1" applyBorder="1" applyAlignment="1">
      <alignment horizontal="right" vertical="center" wrapText="1"/>
    </xf>
    <xf numFmtId="49" fontId="21" fillId="2" borderId="4" xfId="0" applyNumberFormat="1" applyFont="1" applyFill="1" applyBorder="1" applyAlignment="1">
      <alignment horizontal="right" vertical="center" wrapText="1"/>
    </xf>
    <xf numFmtId="49" fontId="18" fillId="2" borderId="2" xfId="0" applyNumberFormat="1" applyFont="1" applyFill="1" applyBorder="1" applyAlignment="1">
      <alignment horizontal="right" vertical="center" wrapText="1"/>
    </xf>
    <xf numFmtId="49" fontId="18" fillId="2" borderId="4" xfId="0" applyNumberFormat="1" applyFont="1" applyFill="1" applyBorder="1" applyAlignment="1">
      <alignment horizontal="right" vertical="center" wrapText="1"/>
    </xf>
    <xf numFmtId="49" fontId="15" fillId="2" borderId="2" xfId="0" applyNumberFormat="1" applyFont="1" applyFill="1" applyBorder="1" applyAlignment="1">
      <alignment horizontal="right" vertical="center" wrapText="1"/>
    </xf>
    <xf numFmtId="49" fontId="15" fillId="2" borderId="4" xfId="0" applyNumberFormat="1" applyFont="1" applyFill="1" applyBorder="1" applyAlignment="1">
      <alignment horizontal="right" vertical="center" wrapText="1"/>
    </xf>
    <xf numFmtId="49" fontId="15" fillId="3" borderId="1" xfId="0" applyNumberFormat="1" applyFont="1" applyFill="1" applyBorder="1" applyAlignment="1">
      <alignment horizontal="center" vertical="center" wrapText="1"/>
    </xf>
    <xf numFmtId="2" fontId="19" fillId="3" borderId="1" xfId="0" applyNumberFormat="1" applyFont="1" applyFill="1" applyBorder="1" applyAlignment="1">
      <alignment horizontal="center" vertical="center" wrapText="1"/>
    </xf>
    <xf numFmtId="49" fontId="21" fillId="2" borderId="3" xfId="0" applyNumberFormat="1" applyFont="1" applyFill="1" applyBorder="1" applyAlignment="1">
      <alignment horizontal="right" vertical="center" wrapText="1"/>
    </xf>
    <xf numFmtId="49" fontId="22" fillId="2" borderId="2" xfId="0" applyNumberFormat="1" applyFont="1" applyFill="1" applyBorder="1" applyAlignment="1">
      <alignment horizontal="center" vertical="center" wrapText="1"/>
    </xf>
    <xf numFmtId="49" fontId="15" fillId="2" borderId="4" xfId="0" applyNumberFormat="1" applyFont="1" applyFill="1" applyBorder="1" applyAlignment="1">
      <alignment horizontal="center" vertical="center" wrapText="1"/>
    </xf>
    <xf numFmtId="49" fontId="15" fillId="2" borderId="3" xfId="0" applyNumberFormat="1"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49" fontId="15" fillId="0" borderId="4" xfId="0" applyNumberFormat="1" applyFont="1" applyFill="1" applyBorder="1" applyAlignment="1">
      <alignment horizontal="center" vertical="center" wrapText="1"/>
    </xf>
    <xf numFmtId="49" fontId="15" fillId="0" borderId="3" xfId="0" applyNumberFormat="1" applyFont="1" applyFill="1" applyBorder="1" applyAlignment="1">
      <alignment horizontal="center" vertical="center" wrapText="1"/>
    </xf>
    <xf numFmtId="49" fontId="18" fillId="2" borderId="3" xfId="0" applyNumberFormat="1" applyFont="1" applyFill="1" applyBorder="1" applyAlignment="1">
      <alignment horizontal="right" vertical="center" wrapText="1"/>
    </xf>
    <xf numFmtId="49" fontId="15" fillId="2" borderId="3" xfId="0" applyNumberFormat="1" applyFont="1" applyFill="1" applyBorder="1" applyAlignment="1">
      <alignment horizontal="right" vertical="center" wrapText="1"/>
    </xf>
    <xf numFmtId="49" fontId="22" fillId="2" borderId="2" xfId="0" applyNumberFormat="1" applyFont="1" applyFill="1" applyBorder="1" applyAlignment="1">
      <alignment horizontal="center" vertical="center"/>
    </xf>
    <xf numFmtId="49" fontId="15" fillId="2" borderId="4" xfId="0" applyNumberFormat="1" applyFont="1" applyFill="1" applyBorder="1" applyAlignment="1">
      <alignment horizontal="center" vertical="center"/>
    </xf>
    <xf numFmtId="49" fontId="15" fillId="2" borderId="3" xfId="0" applyNumberFormat="1" applyFont="1" applyFill="1" applyBorder="1" applyAlignment="1">
      <alignment horizontal="center" vertical="center"/>
    </xf>
    <xf numFmtId="49" fontId="22" fillId="3" borderId="2" xfId="0" applyNumberFormat="1" applyFont="1" applyFill="1" applyBorder="1" applyAlignment="1">
      <alignment horizontal="center" vertical="center"/>
    </xf>
    <xf numFmtId="49" fontId="15" fillId="3" borderId="4" xfId="0" applyNumberFormat="1" applyFont="1" applyFill="1" applyBorder="1" applyAlignment="1">
      <alignment horizontal="center" vertical="center"/>
    </xf>
    <xf numFmtId="49" fontId="15" fillId="3" borderId="3" xfId="0" applyNumberFormat="1" applyFont="1" applyFill="1" applyBorder="1" applyAlignment="1">
      <alignment horizontal="center" vertical="center"/>
    </xf>
    <xf numFmtId="49" fontId="22" fillId="4" borderId="2" xfId="0" applyNumberFormat="1" applyFont="1" applyFill="1" applyBorder="1" applyAlignment="1">
      <alignment horizontal="center" vertical="center"/>
    </xf>
    <xf numFmtId="49" fontId="15" fillId="4" borderId="4" xfId="0" applyNumberFormat="1" applyFont="1" applyFill="1" applyBorder="1" applyAlignment="1">
      <alignment horizontal="center" vertical="center"/>
    </xf>
    <xf numFmtId="49" fontId="15" fillId="4" borderId="3" xfId="0" applyNumberFormat="1" applyFont="1" applyFill="1" applyBorder="1" applyAlignment="1">
      <alignment horizontal="center" vertical="center"/>
    </xf>
    <xf numFmtId="49" fontId="14" fillId="0" borderId="0" xfId="0" applyNumberFormat="1" applyFont="1" applyFill="1" applyBorder="1" applyAlignment="1">
      <alignment horizontal="center" vertical="top" wrapText="1"/>
    </xf>
    <xf numFmtId="49" fontId="15" fillId="0" borderId="0" xfId="0" applyNumberFormat="1" applyFont="1" applyFill="1" applyBorder="1" applyAlignment="1">
      <alignment horizontal="center" vertical="top" wrapText="1"/>
    </xf>
    <xf numFmtId="49" fontId="22" fillId="0" borderId="0" xfId="0" applyNumberFormat="1" applyFont="1" applyFill="1" applyBorder="1" applyAlignment="1">
      <alignment horizontal="center" vertical="top" wrapText="1"/>
    </xf>
    <xf numFmtId="49" fontId="14" fillId="0" borderId="0" xfId="0" applyNumberFormat="1" applyFont="1" applyFill="1" applyAlignment="1">
      <alignment horizontal="center" vertical="top" wrapText="1"/>
    </xf>
    <xf numFmtId="49" fontId="15" fillId="2" borderId="1" xfId="0" applyNumberFormat="1" applyFont="1" applyFill="1" applyBorder="1" applyAlignment="1">
      <alignment horizontal="center" vertical="top" wrapText="1"/>
    </xf>
    <xf numFmtId="49" fontId="15" fillId="2" borderId="1" xfId="0" applyNumberFormat="1" applyFont="1" applyFill="1" applyBorder="1" applyAlignment="1">
      <alignment horizontal="center" wrapText="1"/>
    </xf>
    <xf numFmtId="49" fontId="15" fillId="0" borderId="1" xfId="0" applyNumberFormat="1" applyFont="1" applyFill="1" applyBorder="1" applyAlignment="1">
      <alignment horizontal="center" vertical="top" wrapText="1"/>
    </xf>
    <xf numFmtId="49" fontId="15" fillId="0" borderId="1" xfId="0" applyNumberFormat="1" applyFont="1" applyFill="1" applyBorder="1" applyAlignment="1">
      <alignment horizontal="center" wrapText="1"/>
    </xf>
    <xf numFmtId="0" fontId="23" fillId="4" borderId="0" xfId="0" applyFont="1" applyFill="1" applyAlignment="1">
      <alignment vertical="center"/>
    </xf>
    <xf numFmtId="0" fontId="24" fillId="4" borderId="0" xfId="0" applyFont="1" applyFill="1" applyAlignment="1">
      <alignment vertical="center"/>
    </xf>
    <xf numFmtId="0" fontId="23" fillId="4" borderId="0" xfId="0" applyFont="1" applyFill="1" applyAlignment="1">
      <alignment vertical="center" wrapText="1"/>
    </xf>
    <xf numFmtId="0" fontId="25" fillId="4" borderId="0" xfId="0" applyFont="1" applyFill="1" applyAlignment="1">
      <alignment vertical="center"/>
    </xf>
    <xf numFmtId="0" fontId="23" fillId="4" borderId="0" xfId="0" applyFont="1" applyFill="1" applyAlignment="1">
      <alignment horizontal="center" vertical="center"/>
    </xf>
    <xf numFmtId="10" fontId="23" fillId="4" borderId="0" xfId="0" applyNumberFormat="1" applyFont="1" applyFill="1" applyAlignment="1">
      <alignment vertical="center"/>
    </xf>
    <xf numFmtId="0" fontId="9" fillId="4" borderId="0" xfId="0" applyFont="1" applyFill="1" applyAlignment="1">
      <alignment vertical="center"/>
    </xf>
    <xf numFmtId="0" fontId="9" fillId="4" borderId="0" xfId="0" applyFont="1" applyFill="1" applyAlignment="1">
      <alignment horizontal="center"/>
    </xf>
    <xf numFmtId="10" fontId="9" fillId="4" borderId="0" xfId="0" applyNumberFormat="1" applyFont="1" applyFill="1"/>
    <xf numFmtId="0" fontId="24" fillId="4" borderId="0" xfId="0" applyFont="1" applyFill="1" applyAlignment="1">
      <alignment horizontal="center" vertical="center"/>
    </xf>
    <xf numFmtId="10" fontId="24" fillId="4" borderId="0" xfId="0" applyNumberFormat="1" applyFont="1" applyFill="1" applyAlignment="1">
      <alignment horizontal="center" vertical="center"/>
    </xf>
    <xf numFmtId="0" fontId="25" fillId="2" borderId="1" xfId="0" applyFont="1" applyFill="1" applyBorder="1" applyAlignment="1">
      <alignment horizontal="center" vertical="center"/>
    </xf>
    <xf numFmtId="10" fontId="25" fillId="2" borderId="1" xfId="0" applyNumberFormat="1" applyFont="1" applyFill="1" applyBorder="1" applyAlignment="1">
      <alignment horizontal="center" vertical="center"/>
    </xf>
    <xf numFmtId="0" fontId="25" fillId="2" borderId="1" xfId="0" applyFont="1" applyFill="1" applyBorder="1" applyAlignment="1">
      <alignment horizontal="center" vertical="center" wrapText="1"/>
    </xf>
    <xf numFmtId="10" fontId="25" fillId="2" borderId="1" xfId="0" applyNumberFormat="1" applyFont="1" applyFill="1" applyBorder="1" applyAlignment="1">
      <alignment horizontal="center" vertical="center" wrapText="1"/>
    </xf>
    <xf numFmtId="10" fontId="26" fillId="2" borderId="1" xfId="53" applyNumberFormat="1" applyFont="1" applyFill="1" applyBorder="1" applyAlignment="1">
      <alignment horizontal="center" vertical="center" wrapText="1"/>
    </xf>
    <xf numFmtId="3" fontId="23" fillId="3" borderId="1" xfId="0" applyNumberFormat="1" applyFont="1" applyFill="1" applyBorder="1" applyAlignment="1" applyProtection="1">
      <alignment vertical="center"/>
    </xf>
    <xf numFmtId="3" fontId="23" fillId="3" borderId="1" xfId="0" applyNumberFormat="1" applyFont="1" applyFill="1" applyBorder="1" applyAlignment="1" applyProtection="1">
      <alignment horizontal="center" vertical="center"/>
    </xf>
    <xf numFmtId="10" fontId="23" fillId="3" borderId="1" xfId="0" applyNumberFormat="1" applyFont="1" applyFill="1" applyBorder="1" applyAlignment="1" applyProtection="1">
      <alignment vertical="center"/>
    </xf>
    <xf numFmtId="0" fontId="23" fillId="3" borderId="1" xfId="0" applyFont="1" applyFill="1" applyBorder="1" applyAlignment="1">
      <alignment horizontal="center" vertical="center"/>
    </xf>
    <xf numFmtId="3" fontId="23" fillId="4" borderId="1" xfId="0" applyNumberFormat="1" applyFont="1" applyFill="1" applyBorder="1" applyAlignment="1" applyProtection="1">
      <alignment horizontal="left" vertical="center"/>
    </xf>
    <xf numFmtId="0" fontId="23" fillId="4" borderId="1" xfId="0" applyFont="1" applyFill="1" applyBorder="1" applyAlignment="1">
      <alignment horizontal="center" vertical="center"/>
    </xf>
    <xf numFmtId="0" fontId="23" fillId="4" borderId="1" xfId="0" applyFont="1" applyFill="1" applyBorder="1" applyAlignment="1">
      <alignment vertical="center"/>
    </xf>
    <xf numFmtId="10" fontId="23" fillId="4" borderId="1" xfId="0" applyNumberFormat="1" applyFont="1" applyFill="1" applyBorder="1" applyAlignment="1" applyProtection="1">
      <alignment vertical="center"/>
    </xf>
    <xf numFmtId="3" fontId="23" fillId="4" borderId="1" xfId="0" applyNumberFormat="1" applyFont="1" applyFill="1" applyBorder="1" applyAlignment="1" applyProtection="1">
      <alignment horizontal="center" vertical="center"/>
    </xf>
    <xf numFmtId="0" fontId="23" fillId="4" borderId="1" xfId="53" applyFont="1" applyFill="1" applyBorder="1" applyAlignment="1">
      <alignment vertical="center" wrapText="1"/>
    </xf>
    <xf numFmtId="0" fontId="23" fillId="4" borderId="1" xfId="0" applyFont="1" applyFill="1" applyBorder="1" applyAlignment="1">
      <alignment horizontal="left" vertical="center"/>
    </xf>
    <xf numFmtId="0" fontId="23" fillId="3" borderId="1" xfId="0" applyFont="1" applyFill="1" applyBorder="1" applyAlignment="1">
      <alignment vertical="center"/>
    </xf>
    <xf numFmtId="1" fontId="23" fillId="4" borderId="1" xfId="0" applyNumberFormat="1" applyFont="1" applyFill="1" applyBorder="1" applyAlignment="1" applyProtection="1">
      <alignment vertical="center"/>
      <protection locked="0"/>
    </xf>
    <xf numFmtId="3" fontId="23" fillId="4" borderId="1" xfId="0" applyNumberFormat="1" applyFont="1" applyFill="1" applyBorder="1" applyAlignment="1" applyProtection="1">
      <alignment vertical="center"/>
    </xf>
    <xf numFmtId="0" fontId="25" fillId="4" borderId="1" xfId="0" applyFont="1" applyFill="1" applyBorder="1" applyAlignment="1">
      <alignment horizontal="center" vertical="center"/>
    </xf>
    <xf numFmtId="0" fontId="23" fillId="4" borderId="1" xfId="0" applyFont="1" applyFill="1" applyBorder="1" applyAlignment="1">
      <alignment horizontal="left" vertical="center" indent="3"/>
    </xf>
    <xf numFmtId="0" fontId="23" fillId="4" borderId="0" xfId="0" applyFont="1" applyFill="1" applyAlignment="1">
      <alignment horizontal="right" vertical="center"/>
    </xf>
    <xf numFmtId="0" fontId="26" fillId="2" borderId="1" xfId="53" applyFont="1" applyFill="1" applyBorder="1" applyAlignment="1">
      <alignment horizontal="center" vertical="center" wrapText="1"/>
    </xf>
    <xf numFmtId="3" fontId="23" fillId="3" borderId="1" xfId="0" applyNumberFormat="1" applyFont="1" applyFill="1" applyBorder="1" applyAlignment="1" applyProtection="1">
      <alignment horizontal="left" vertical="center"/>
    </xf>
    <xf numFmtId="0" fontId="23" fillId="0" borderId="1" xfId="0" applyFont="1" applyFill="1" applyBorder="1" applyAlignment="1">
      <alignment horizontal="left" vertical="center"/>
    </xf>
    <xf numFmtId="0" fontId="25" fillId="3" borderId="1" xfId="0" applyFont="1" applyFill="1" applyBorder="1" applyAlignment="1">
      <alignment horizontal="distributed" vertical="center"/>
    </xf>
    <xf numFmtId="0" fontId="25" fillId="3" borderId="1" xfId="0" applyFont="1" applyFill="1" applyBorder="1" applyAlignment="1">
      <alignment horizontal="center" vertical="center"/>
    </xf>
    <xf numFmtId="0" fontId="25" fillId="3" borderId="1" xfId="0" applyFont="1" applyFill="1" applyBorder="1" applyAlignment="1">
      <alignment vertical="center"/>
    </xf>
    <xf numFmtId="1" fontId="23" fillId="4" borderId="1" xfId="0" applyNumberFormat="1" applyFont="1" applyFill="1" applyBorder="1" applyAlignment="1" applyProtection="1">
      <alignment horizontal="center" vertical="center"/>
      <protection locked="0"/>
    </xf>
    <xf numFmtId="0" fontId="25" fillId="4" borderId="1" xfId="0" applyFont="1" applyFill="1" applyBorder="1" applyAlignment="1">
      <alignment horizontal="distributed" vertical="center"/>
    </xf>
    <xf numFmtId="0" fontId="27" fillId="0" borderId="0" xfId="0" applyFont="1"/>
    <xf numFmtId="0" fontId="28" fillId="0" borderId="5" xfId="0" applyFont="1" applyFill="1" applyBorder="1" applyAlignment="1">
      <alignment horizontal="center" vertical="center" wrapText="1"/>
    </xf>
    <xf numFmtId="0" fontId="29" fillId="0" borderId="0" xfId="0" applyFont="1" applyFill="1" applyBorder="1" applyAlignment="1">
      <alignment vertical="center"/>
    </xf>
    <xf numFmtId="0" fontId="30" fillId="0" borderId="6" xfId="0" applyFont="1" applyFill="1" applyBorder="1" applyAlignment="1">
      <alignment vertical="center" wrapText="1"/>
    </xf>
    <xf numFmtId="0" fontId="29" fillId="0" borderId="6" xfId="0" applyFont="1" applyFill="1" applyBorder="1" applyAlignment="1">
      <alignment horizontal="center" vertical="center"/>
    </xf>
    <xf numFmtId="0" fontId="31" fillId="5" borderId="1" xfId="0" applyFont="1" applyFill="1" applyBorder="1" applyAlignment="1">
      <alignment horizontal="center" vertical="center"/>
    </xf>
    <xf numFmtId="0" fontId="31" fillId="5" borderId="1" xfId="0" applyFont="1" applyFill="1" applyBorder="1" applyAlignment="1">
      <alignment horizontal="center" vertical="center" wrapText="1"/>
    </xf>
    <xf numFmtId="0" fontId="8" fillId="3" borderId="1" xfId="0" applyNumberFormat="1" applyFont="1" applyFill="1" applyBorder="1" applyAlignment="1" applyProtection="1">
      <alignment horizontal="left" vertical="center"/>
    </xf>
    <xf numFmtId="0" fontId="32" fillId="3" borderId="1" xfId="0" applyNumberFormat="1" applyFont="1" applyFill="1" applyBorder="1" applyAlignment="1" applyProtection="1">
      <alignment vertical="center"/>
    </xf>
    <xf numFmtId="0" fontId="29" fillId="3" borderId="1" xfId="0" applyFont="1" applyFill="1" applyBorder="1" applyAlignment="1">
      <alignment horizontal="center" vertical="center"/>
    </xf>
    <xf numFmtId="176" fontId="29" fillId="3" borderId="1" xfId="0" applyNumberFormat="1" applyFont="1" applyFill="1" applyBorder="1" applyAlignment="1">
      <alignment horizontal="center" vertical="center"/>
    </xf>
    <xf numFmtId="0" fontId="8" fillId="4" borderId="1" xfId="0" applyNumberFormat="1" applyFont="1" applyFill="1" applyBorder="1" applyAlignment="1" applyProtection="1">
      <alignment horizontal="left" vertical="center"/>
    </xf>
    <xf numFmtId="0" fontId="32" fillId="4" borderId="1" xfId="0" applyNumberFormat="1" applyFont="1" applyFill="1" applyBorder="1" applyAlignment="1" applyProtection="1">
      <alignment vertical="center"/>
    </xf>
    <xf numFmtId="0" fontId="29" fillId="4" borderId="1" xfId="0" applyFont="1" applyFill="1" applyBorder="1" applyAlignment="1">
      <alignment horizontal="center" vertical="center"/>
    </xf>
    <xf numFmtId="176" fontId="29" fillId="4" borderId="1" xfId="0" applyNumberFormat="1" applyFont="1" applyFill="1" applyBorder="1" applyAlignment="1">
      <alignment horizontal="center" vertical="center"/>
    </xf>
    <xf numFmtId="0" fontId="8" fillId="4" borderId="1" xfId="0" applyNumberFormat="1" applyFont="1" applyFill="1" applyBorder="1" applyAlignment="1" applyProtection="1">
      <alignment vertical="center"/>
    </xf>
    <xf numFmtId="0" fontId="31" fillId="4" borderId="1" xfId="0" applyFont="1" applyFill="1" applyBorder="1" applyAlignment="1">
      <alignment horizontal="center" vertical="center"/>
    </xf>
    <xf numFmtId="0" fontId="33" fillId="4" borderId="1" xfId="0" applyFont="1" applyFill="1" applyBorder="1" applyAlignment="1">
      <alignment horizontal="center" vertical="center"/>
    </xf>
    <xf numFmtId="0" fontId="33" fillId="3" borderId="1" xfId="0" applyFont="1" applyFill="1" applyBorder="1" applyAlignment="1">
      <alignment horizontal="center" vertical="center"/>
    </xf>
    <xf numFmtId="0" fontId="33" fillId="2" borderId="2" xfId="0" applyFont="1" applyFill="1" applyBorder="1" applyAlignment="1">
      <alignment horizontal="center" vertical="center"/>
    </xf>
    <xf numFmtId="0" fontId="33" fillId="2" borderId="3" xfId="0" applyFont="1" applyFill="1" applyBorder="1" applyAlignment="1">
      <alignment horizontal="center" vertical="center"/>
    </xf>
    <xf numFmtId="0" fontId="33" fillId="2" borderId="1" xfId="0" applyFont="1" applyFill="1" applyBorder="1" applyAlignment="1">
      <alignment horizontal="center" vertical="center"/>
    </xf>
    <xf numFmtId="176" fontId="29" fillId="2" borderId="1" xfId="0" applyNumberFormat="1" applyFont="1" applyFill="1" applyBorder="1" applyAlignment="1">
      <alignment horizontal="center" vertical="center"/>
    </xf>
    <xf numFmtId="0" fontId="28" fillId="0" borderId="5" xfId="0" applyFont="1" applyFill="1" applyBorder="1" applyAlignment="1">
      <alignment horizontal="center" vertical="center"/>
    </xf>
    <xf numFmtId="0" fontId="34" fillId="0" borderId="0" xfId="0" applyFont="1" applyFill="1" applyBorder="1" applyAlignment="1">
      <alignment vertical="center" wrapText="1"/>
    </xf>
    <xf numFmtId="0" fontId="35" fillId="0" borderId="6" xfId="0" applyFont="1" applyFill="1" applyBorder="1" applyAlignment="1">
      <alignment vertical="center"/>
    </xf>
    <xf numFmtId="0" fontId="0" fillId="4" borderId="0" xfId="0" applyFill="1"/>
    <xf numFmtId="0" fontId="29" fillId="0" borderId="1" xfId="0" applyFont="1" applyFill="1" applyBorder="1" applyAlignment="1">
      <alignment horizontal="center" vertical="center" wrapText="1"/>
    </xf>
    <xf numFmtId="0" fontId="29" fillId="0" borderId="1" xfId="0" applyFont="1" applyFill="1" applyBorder="1" applyAlignment="1">
      <alignment horizontal="center" vertical="center"/>
    </xf>
    <xf numFmtId="176" fontId="29" fillId="0" borderId="1" xfId="0" applyNumberFormat="1" applyFont="1" applyFill="1" applyBorder="1" applyAlignment="1">
      <alignment horizontal="center" vertical="center"/>
    </xf>
    <xf numFmtId="0" fontId="31" fillId="2" borderId="1" xfId="0" applyFont="1" applyFill="1" applyBorder="1" applyAlignment="1">
      <alignment horizontal="center" vertical="center"/>
    </xf>
    <xf numFmtId="0" fontId="36" fillId="4" borderId="0" xfId="0" applyFont="1" applyFill="1" applyBorder="1" applyAlignment="1"/>
    <xf numFmtId="0" fontId="33" fillId="4" borderId="0" xfId="0" applyFont="1" applyFill="1" applyBorder="1" applyAlignment="1"/>
    <xf numFmtId="0" fontId="33" fillId="4" borderId="0" xfId="0" applyFont="1" applyFill="1" applyBorder="1" applyAlignment="1">
      <alignment horizontal="center" vertical="center"/>
    </xf>
    <xf numFmtId="0" fontId="30" fillId="0" borderId="6" xfId="0" applyFont="1" applyFill="1" applyBorder="1" applyAlignment="1">
      <alignment horizontal="center" vertical="center" wrapText="1"/>
    </xf>
    <xf numFmtId="0" fontId="31" fillId="5" borderId="7" xfId="0" applyFont="1" applyFill="1" applyBorder="1" applyAlignment="1">
      <alignment horizontal="center" vertical="center"/>
    </xf>
    <xf numFmtId="0" fontId="31" fillId="5" borderId="7" xfId="0" applyFont="1" applyFill="1" applyBorder="1" applyAlignment="1">
      <alignment horizontal="center" vertical="center" wrapText="1"/>
    </xf>
    <xf numFmtId="0" fontId="36" fillId="4" borderId="0" xfId="0" applyFont="1" applyFill="1" applyBorder="1" applyAlignment="1">
      <alignment horizontal="center"/>
    </xf>
    <xf numFmtId="0" fontId="33" fillId="4" borderId="0" xfId="0" applyFont="1" applyFill="1" applyBorder="1" applyAlignment="1">
      <alignment horizontal="center"/>
    </xf>
    <xf numFmtId="0" fontId="29" fillId="0" borderId="0" xfId="0" applyFont="1" applyFill="1" applyBorder="1" applyAlignment="1">
      <alignment horizontal="center" vertical="center"/>
    </xf>
    <xf numFmtId="0" fontId="35" fillId="0" borderId="6" xfId="0" applyFont="1" applyFill="1" applyBorder="1" applyAlignment="1">
      <alignment horizontal="center" vertical="center" wrapText="1"/>
    </xf>
    <xf numFmtId="0" fontId="35" fillId="0" borderId="6" xfId="0" applyFont="1" applyFill="1" applyBorder="1" applyAlignment="1">
      <alignment horizontal="center" vertical="center"/>
    </xf>
    <xf numFmtId="0" fontId="31" fillId="2" borderId="1" xfId="0" applyFont="1" applyFill="1" applyBorder="1" applyAlignment="1">
      <alignment horizontal="center" vertical="center" wrapText="1"/>
    </xf>
    <xf numFmtId="0" fontId="31" fillId="2" borderId="1" xfId="0" applyNumberFormat="1" applyFont="1" applyFill="1" applyBorder="1" applyAlignment="1">
      <alignment horizontal="center" vertical="center"/>
    </xf>
    <xf numFmtId="4" fontId="31" fillId="2" borderId="1" xfId="0" applyNumberFormat="1" applyFont="1" applyFill="1" applyBorder="1" applyAlignment="1">
      <alignment horizontal="center" vertical="center"/>
    </xf>
    <xf numFmtId="176" fontId="31" fillId="2" borderId="1" xfId="0" applyNumberFormat="1" applyFont="1" applyFill="1" applyBorder="1" applyAlignment="1">
      <alignment horizontal="center" vertical="center"/>
    </xf>
    <xf numFmtId="0" fontId="29" fillId="3" borderId="1" xfId="0" applyFont="1" applyFill="1" applyBorder="1" applyAlignment="1">
      <alignment horizontal="center" vertical="center" wrapText="1"/>
    </xf>
    <xf numFmtId="0" fontId="29" fillId="3" borderId="1" xfId="0" applyNumberFormat="1" applyFont="1" applyFill="1" applyBorder="1" applyAlignment="1">
      <alignment horizontal="center" vertical="center"/>
    </xf>
    <xf numFmtId="4" fontId="29" fillId="3" borderId="1" xfId="0" applyNumberFormat="1" applyFont="1" applyFill="1" applyBorder="1" applyAlignment="1">
      <alignment horizontal="center" vertical="center"/>
    </xf>
    <xf numFmtId="176" fontId="31" fillId="3" borderId="1" xfId="0" applyNumberFormat="1" applyFont="1" applyFill="1" applyBorder="1" applyAlignment="1">
      <alignment horizontal="center" vertical="center"/>
    </xf>
    <xf numFmtId="0" fontId="8" fillId="4" borderId="1" xfId="0" applyNumberFormat="1" applyFont="1" applyFill="1" applyBorder="1" applyAlignment="1" applyProtection="1">
      <alignment horizontal="center" vertical="center"/>
    </xf>
    <xf numFmtId="176" fontId="31" fillId="4" borderId="1" xfId="0" applyNumberFormat="1" applyFont="1" applyFill="1" applyBorder="1" applyAlignment="1">
      <alignment horizontal="center" vertical="center"/>
    </xf>
    <xf numFmtId="0" fontId="29" fillId="4" borderId="1" xfId="0" applyFont="1" applyFill="1" applyBorder="1" applyAlignment="1">
      <alignment horizontal="center" vertical="center" wrapText="1"/>
    </xf>
    <xf numFmtId="0" fontId="29" fillId="4" borderId="1" xfId="0" applyNumberFormat="1" applyFont="1" applyFill="1" applyBorder="1" applyAlignment="1">
      <alignment horizontal="center" vertical="center"/>
    </xf>
    <xf numFmtId="4" fontId="29" fillId="4" borderId="1" xfId="0" applyNumberFormat="1" applyFont="1" applyFill="1" applyBorder="1" applyAlignment="1">
      <alignment horizontal="center" vertical="center"/>
    </xf>
    <xf numFmtId="0" fontId="24" fillId="4" borderId="0" xfId="54" applyFont="1" applyFill="1"/>
    <xf numFmtId="0" fontId="23" fillId="4" borderId="0" xfId="54" applyFont="1" applyFill="1"/>
    <xf numFmtId="0" fontId="37" fillId="4" borderId="0" xfId="54" applyFont="1" applyFill="1"/>
    <xf numFmtId="0" fontId="24" fillId="4" borderId="0" xfId="54" applyNumberFormat="1" applyFont="1" applyFill="1" applyAlignment="1" applyProtection="1">
      <alignment horizontal="center" vertical="center"/>
    </xf>
    <xf numFmtId="0" fontId="23" fillId="4" borderId="0" xfId="54" applyNumberFormat="1" applyFont="1" applyFill="1" applyAlignment="1" applyProtection="1">
      <alignment horizontal="right" vertical="center"/>
    </xf>
    <xf numFmtId="0" fontId="38" fillId="4" borderId="8" xfId="54" applyNumberFormat="1" applyFont="1" applyFill="1" applyBorder="1" applyAlignment="1" applyProtection="1">
      <alignment vertical="center"/>
    </xf>
    <xf numFmtId="0" fontId="25" fillId="2" borderId="7" xfId="54" applyNumberFormat="1" applyFont="1" applyFill="1" applyBorder="1" applyAlignment="1" applyProtection="1">
      <alignment horizontal="center" vertical="center"/>
    </xf>
    <xf numFmtId="0" fontId="25" fillId="2" borderId="1" xfId="54" applyNumberFormat="1" applyFont="1" applyFill="1" applyBorder="1" applyAlignment="1" applyProtection="1">
      <alignment horizontal="distributed" vertical="center" wrapText="1" indent="6"/>
    </xf>
    <xf numFmtId="0" fontId="25" fillId="2" borderId="9" xfId="54" applyNumberFormat="1" applyFont="1" applyFill="1" applyBorder="1" applyAlignment="1" applyProtection="1">
      <alignment horizontal="center" vertical="center"/>
    </xf>
    <xf numFmtId="0" fontId="25" fillId="2" borderId="1" xfId="54" applyNumberFormat="1" applyFont="1" applyFill="1" applyBorder="1" applyAlignment="1" applyProtection="1">
      <alignment horizontal="center" vertical="center" wrapText="1"/>
    </xf>
    <xf numFmtId="0" fontId="23" fillId="2" borderId="1" xfId="54" applyFont="1" applyFill="1" applyBorder="1" applyAlignment="1">
      <alignment horizontal="center" vertical="center"/>
    </xf>
    <xf numFmtId="0" fontId="23" fillId="4" borderId="1" xfId="54" applyFont="1" applyFill="1" applyBorder="1" applyAlignment="1">
      <alignment horizontal="center" vertical="center"/>
    </xf>
    <xf numFmtId="0" fontId="37" fillId="4" borderId="1" xfId="54" applyFont="1" applyFill="1" applyBorder="1" applyAlignment="1">
      <alignment horizontal="center" vertical="center"/>
    </xf>
    <xf numFmtId="0" fontId="25" fillId="4" borderId="0" xfId="54" applyNumberFormat="1" applyFont="1" applyFill="1" applyBorder="1" applyAlignment="1" applyProtection="1">
      <alignment horizontal="center" vertical="center"/>
    </xf>
    <xf numFmtId="0" fontId="23" fillId="4" borderId="0" xfId="54" applyFont="1" applyFill="1" applyAlignment="1">
      <alignment horizontal="center" vertical="center"/>
    </xf>
    <xf numFmtId="0" fontId="23" fillId="4" borderId="0" xfId="54" applyFont="1" applyFill="1" applyAlignment="1">
      <alignment horizontal="center"/>
    </xf>
    <xf numFmtId="0" fontId="37" fillId="4" borderId="0" xfId="54" applyFont="1" applyFill="1" applyAlignment="1">
      <alignment horizontal="center"/>
    </xf>
    <xf numFmtId="0" fontId="23" fillId="4" borderId="8" xfId="54" applyNumberFormat="1" applyFont="1" applyFill="1" applyBorder="1" applyAlignment="1" applyProtection="1">
      <alignment horizontal="right" vertical="center"/>
    </xf>
    <xf numFmtId="0" fontId="23" fillId="4" borderId="8" xfId="54" applyNumberFormat="1" applyFont="1" applyFill="1" applyBorder="1" applyAlignment="1" applyProtection="1">
      <alignment horizontal="center" vertical="center"/>
    </xf>
    <xf numFmtId="0" fontId="25" fillId="2" borderId="7" xfId="54" applyNumberFormat="1" applyFont="1" applyFill="1" applyBorder="1" applyAlignment="1" applyProtection="1">
      <alignment horizontal="center" vertical="center" wrapText="1"/>
    </xf>
    <xf numFmtId="0" fontId="25" fillId="2" borderId="9" xfId="54" applyNumberFormat="1" applyFont="1" applyFill="1" applyBorder="1" applyAlignment="1" applyProtection="1">
      <alignment horizontal="center" vertical="center" wrapText="1"/>
    </xf>
    <xf numFmtId="1" fontId="25" fillId="2" borderId="1" xfId="0" applyNumberFormat="1" applyFont="1" applyFill="1" applyBorder="1" applyAlignment="1" applyProtection="1">
      <alignment horizontal="center" vertical="center" wrapText="1"/>
      <protection locked="0"/>
    </xf>
    <xf numFmtId="0" fontId="25" fillId="2" borderId="1" xfId="0" applyNumberFormat="1" applyFont="1" applyFill="1" applyBorder="1" applyAlignment="1" applyProtection="1">
      <alignment horizontal="center" vertical="center" wrapText="1"/>
      <protection locked="0"/>
    </xf>
    <xf numFmtId="3" fontId="25" fillId="2" borderId="1" xfId="0" applyNumberFormat="1" applyFont="1" applyFill="1" applyBorder="1" applyAlignment="1" applyProtection="1">
      <alignment horizontal="center" vertical="center" wrapText="1"/>
      <protection locked="0"/>
    </xf>
    <xf numFmtId="0" fontId="39" fillId="4" borderId="1" xfId="54" applyFont="1" applyFill="1" applyBorder="1" applyAlignment="1">
      <alignment horizontal="center" vertical="center"/>
    </xf>
    <xf numFmtId="0" fontId="25" fillId="2" borderId="1" xfId="0" applyFont="1" applyFill="1" applyBorder="1" applyAlignment="1" applyProtection="1">
      <alignment horizontal="center" vertical="center" wrapText="1"/>
      <protection locked="0"/>
    </xf>
    <xf numFmtId="0" fontId="30" fillId="0" borderId="10" xfId="0" applyFont="1" applyFill="1" applyBorder="1" applyAlignment="1">
      <alignment vertical="center" wrapText="1"/>
    </xf>
    <xf numFmtId="0" fontId="29" fillId="0" borderId="5" xfId="0" applyFont="1" applyFill="1" applyBorder="1" applyAlignment="1">
      <alignment vertical="center"/>
    </xf>
    <xf numFmtId="0" fontId="40" fillId="0" borderId="5" xfId="0" applyFont="1" applyFill="1" applyBorder="1" applyAlignment="1">
      <alignment horizontal="center" vertical="center"/>
    </xf>
    <xf numFmtId="0" fontId="41" fillId="0" borderId="5" xfId="0" applyFont="1" applyFill="1" applyBorder="1" applyAlignment="1">
      <alignment horizontal="center" vertical="center"/>
    </xf>
    <xf numFmtId="0" fontId="31" fillId="6" borderId="11" xfId="0" applyFont="1" applyFill="1" applyBorder="1" applyAlignment="1">
      <alignment horizontal="center" vertical="center"/>
    </xf>
    <xf numFmtId="0" fontId="31" fillId="2" borderId="11" xfId="0" applyFont="1" applyFill="1" applyBorder="1" applyAlignment="1">
      <alignment horizontal="left" vertical="center"/>
    </xf>
    <xf numFmtId="3" fontId="31" fillId="2" borderId="11" xfId="0" applyNumberFormat="1" applyFont="1" applyFill="1" applyBorder="1" applyAlignment="1">
      <alignment horizontal="center" vertical="center"/>
    </xf>
    <xf numFmtId="0" fontId="29" fillId="0" borderId="11" xfId="0" applyFont="1" applyFill="1" applyBorder="1" applyAlignment="1">
      <alignment horizontal="left" vertical="center" wrapText="1"/>
    </xf>
    <xf numFmtId="0" fontId="29" fillId="0" borderId="11" xfId="0" applyFont="1" applyFill="1" applyBorder="1" applyAlignment="1">
      <alignment horizontal="center" vertical="center"/>
    </xf>
    <xf numFmtId="3" fontId="29" fillId="0" borderId="11" xfId="0" applyNumberFormat="1" applyFont="1" applyFill="1" applyBorder="1" applyAlignment="1">
      <alignment horizontal="center" vertical="center"/>
    </xf>
    <xf numFmtId="0" fontId="31" fillId="2" borderId="11" xfId="0" applyFont="1" applyFill="1" applyBorder="1" applyAlignment="1">
      <alignment horizontal="center" vertical="center"/>
    </xf>
    <xf numFmtId="0" fontId="30" fillId="0" borderId="12" xfId="0" applyFont="1" applyFill="1" applyBorder="1" applyAlignment="1">
      <alignment vertical="center" wrapText="1"/>
    </xf>
    <xf numFmtId="0" fontId="42" fillId="0" borderId="12" xfId="0" applyFont="1" applyFill="1" applyBorder="1" applyAlignment="1">
      <alignment vertical="center" wrapText="1"/>
    </xf>
    <xf numFmtId="0" fontId="30" fillId="0" borderId="12" xfId="0" applyFont="1" applyFill="1" applyBorder="1" applyAlignment="1">
      <alignment horizontal="center" vertical="center" wrapText="1"/>
    </xf>
    <xf numFmtId="0" fontId="42" fillId="0" borderId="5" xfId="0" applyFont="1" applyFill="1" applyBorder="1" applyAlignment="1">
      <alignment vertical="center" wrapText="1"/>
    </xf>
    <xf numFmtId="0" fontId="43" fillId="0" borderId="5" xfId="0" applyFont="1" applyFill="1" applyBorder="1" applyAlignment="1">
      <alignment vertical="center" wrapText="1"/>
    </xf>
    <xf numFmtId="0" fontId="43" fillId="0" borderId="5" xfId="0" applyFont="1" applyFill="1" applyBorder="1" applyAlignment="1">
      <alignment horizontal="center" vertical="center" wrapText="1"/>
    </xf>
    <xf numFmtId="0" fontId="42" fillId="0" borderId="6" xfId="0" applyFont="1" applyFill="1" applyBorder="1" applyAlignment="1">
      <alignment vertical="center" wrapText="1"/>
    </xf>
    <xf numFmtId="0" fontId="43" fillId="0" borderId="6" xfId="0" applyFont="1" applyFill="1" applyBorder="1" applyAlignment="1">
      <alignment vertical="center" wrapText="1"/>
    </xf>
    <xf numFmtId="0" fontId="43" fillId="0" borderId="6" xfId="0" applyFont="1" applyFill="1" applyBorder="1" applyAlignment="1">
      <alignment horizontal="center" vertical="center" wrapText="1"/>
    </xf>
    <xf numFmtId="0" fontId="9" fillId="4" borderId="0" xfId="0" applyFont="1" applyFill="1" applyAlignment="1" applyProtection="1">
      <alignment vertical="center"/>
      <protection locked="0"/>
    </xf>
    <xf numFmtId="0" fontId="24" fillId="4" borderId="0" xfId="0" applyFont="1" applyFill="1" applyAlignment="1" applyProtection="1">
      <alignment horizontal="center" vertical="center"/>
      <protection locked="0"/>
    </xf>
    <xf numFmtId="0" fontId="44" fillId="4" borderId="0" xfId="0" applyFont="1" applyFill="1" applyAlignment="1" applyProtection="1">
      <alignment horizontal="center" vertical="center"/>
      <protection locked="0"/>
    </xf>
    <xf numFmtId="0" fontId="32" fillId="2" borderId="1" xfId="0" applyNumberFormat="1" applyFont="1" applyFill="1" applyBorder="1" applyAlignment="1" applyProtection="1">
      <alignment horizontal="center" vertical="center"/>
    </xf>
    <xf numFmtId="0" fontId="32" fillId="2" borderId="7" xfId="0" applyNumberFormat="1" applyFont="1" applyFill="1" applyBorder="1" applyAlignment="1" applyProtection="1">
      <alignment horizontal="center" vertical="center"/>
    </xf>
    <xf numFmtId="0" fontId="45" fillId="3" borderId="1" xfId="0" applyNumberFormat="1" applyFont="1" applyFill="1" applyBorder="1" applyAlignment="1" applyProtection="1">
      <alignment horizontal="left" vertical="center"/>
    </xf>
    <xf numFmtId="0" fontId="26" fillId="3" borderId="1" xfId="0" applyNumberFormat="1" applyFont="1" applyFill="1" applyBorder="1" applyAlignment="1" applyProtection="1">
      <alignment vertical="center"/>
    </xf>
    <xf numFmtId="3" fontId="45" fillId="3" borderId="1" xfId="0" applyNumberFormat="1" applyFont="1" applyFill="1" applyBorder="1" applyAlignment="1" applyProtection="1">
      <alignment horizontal="center" vertical="center"/>
    </xf>
    <xf numFmtId="0" fontId="45" fillId="4" borderId="1" xfId="0" applyNumberFormat="1" applyFont="1" applyFill="1" applyBorder="1" applyAlignment="1" applyProtection="1">
      <alignment horizontal="left" vertical="center"/>
    </xf>
    <xf numFmtId="0" fontId="45" fillId="4" borderId="1" xfId="0" applyNumberFormat="1" applyFont="1" applyFill="1" applyBorder="1" applyAlignment="1" applyProtection="1">
      <alignment vertical="center"/>
    </xf>
    <xf numFmtId="3" fontId="45" fillId="4" borderId="1" xfId="0" applyNumberFormat="1" applyFont="1" applyFill="1" applyBorder="1" applyAlignment="1" applyProtection="1">
      <alignment horizontal="center" vertical="center"/>
    </xf>
    <xf numFmtId="0" fontId="26" fillId="2" borderId="2" xfId="0" applyNumberFormat="1" applyFont="1" applyFill="1" applyBorder="1" applyAlignment="1" applyProtection="1">
      <alignment horizontal="center" vertical="center"/>
    </xf>
    <xf numFmtId="0" fontId="26" fillId="2" borderId="3" xfId="0" applyNumberFormat="1" applyFont="1" applyFill="1" applyBorder="1" applyAlignment="1" applyProtection="1">
      <alignment horizontal="center" vertical="center"/>
    </xf>
    <xf numFmtId="3" fontId="45" fillId="2" borderId="1" xfId="0" applyNumberFormat="1" applyFont="1" applyFill="1" applyBorder="1" applyAlignment="1" applyProtection="1">
      <alignment horizontal="center" vertical="center"/>
    </xf>
    <xf numFmtId="0" fontId="24" fillId="4" borderId="0" xfId="0" applyFont="1" applyFill="1" applyAlignment="1" applyProtection="1">
      <alignment vertical="center"/>
      <protection locked="0"/>
    </xf>
    <xf numFmtId="0" fontId="23" fillId="4" borderId="0" xfId="0" applyFont="1" applyFill="1" applyAlignment="1" applyProtection="1">
      <alignment vertical="center"/>
      <protection locked="0"/>
    </xf>
    <xf numFmtId="0" fontId="39" fillId="4" borderId="0" xfId="0" applyFont="1" applyFill="1" applyAlignment="1" applyProtection="1">
      <alignment vertical="center"/>
      <protection locked="0"/>
    </xf>
    <xf numFmtId="0" fontId="23" fillId="4" borderId="0" xfId="0" applyFont="1" applyFill="1" applyAlignment="1" applyProtection="1">
      <alignment horizontal="center" vertical="center"/>
      <protection locked="0"/>
    </xf>
    <xf numFmtId="0" fontId="39" fillId="4"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46" fillId="4" borderId="0" xfId="0" applyFont="1" applyFill="1" applyAlignment="1" applyProtection="1">
      <alignment horizontal="center" vertical="center"/>
      <protection locked="0"/>
    </xf>
    <xf numFmtId="0" fontId="25" fillId="2" borderId="2" xfId="0" applyFont="1" applyFill="1" applyBorder="1" applyAlignment="1" applyProtection="1">
      <alignment horizontal="center" vertical="center"/>
      <protection locked="0"/>
    </xf>
    <xf numFmtId="0" fontId="25" fillId="2" borderId="4" xfId="0" applyFont="1" applyFill="1" applyBorder="1" applyAlignment="1" applyProtection="1">
      <alignment horizontal="center" vertical="center"/>
      <protection locked="0"/>
    </xf>
    <xf numFmtId="0" fontId="47" fillId="2" borderId="4" xfId="0" applyFont="1" applyFill="1" applyBorder="1" applyAlignment="1" applyProtection="1">
      <alignment horizontal="center" vertical="center"/>
      <protection locked="0"/>
    </xf>
    <xf numFmtId="0" fontId="25" fillId="2" borderId="1" xfId="0" applyFont="1" applyFill="1" applyBorder="1" applyAlignment="1" applyProtection="1">
      <alignment horizontal="center" vertical="center"/>
      <protection locked="0"/>
    </xf>
    <xf numFmtId="0" fontId="25" fillId="2" borderId="7" xfId="0" applyFont="1" applyFill="1" applyBorder="1" applyAlignment="1" applyProtection="1">
      <alignment horizontal="center" vertical="center"/>
      <protection locked="0"/>
    </xf>
    <xf numFmtId="0" fontId="25" fillId="2" borderId="7" xfId="0" applyFont="1" applyFill="1" applyBorder="1" applyAlignment="1">
      <alignment horizontal="center" vertical="center" wrapText="1"/>
    </xf>
    <xf numFmtId="0" fontId="47" fillId="2" borderId="7" xfId="0" applyFont="1" applyFill="1" applyBorder="1" applyAlignment="1">
      <alignment horizontal="center" vertical="center" wrapText="1"/>
    </xf>
    <xf numFmtId="0" fontId="25" fillId="2" borderId="9" xfId="0" applyFont="1" applyFill="1" applyBorder="1" applyAlignment="1" applyProtection="1">
      <alignment horizontal="center" vertical="center"/>
      <protection locked="0"/>
    </xf>
    <xf numFmtId="0" fontId="25" fillId="2" borderId="9" xfId="0" applyFont="1" applyFill="1" applyBorder="1" applyAlignment="1">
      <alignment horizontal="center" vertical="center" wrapText="1"/>
    </xf>
    <xf numFmtId="0" fontId="47" fillId="2" borderId="9" xfId="0" applyFont="1" applyFill="1" applyBorder="1" applyAlignment="1">
      <alignment horizontal="center" vertical="center" wrapText="1"/>
    </xf>
    <xf numFmtId="0" fontId="25" fillId="3" borderId="1" xfId="0" applyFont="1" applyFill="1" applyBorder="1" applyAlignment="1" applyProtection="1">
      <alignment horizontal="left" vertical="center"/>
      <protection locked="0"/>
    </xf>
    <xf numFmtId="0" fontId="25" fillId="3" borderId="1" xfId="0" applyFont="1" applyFill="1" applyBorder="1" applyAlignment="1" applyProtection="1">
      <alignment horizontal="center" vertical="center"/>
      <protection locked="0"/>
    </xf>
    <xf numFmtId="0" fontId="47" fillId="3" borderId="1" xfId="0" applyFont="1" applyFill="1" applyBorder="1" applyAlignment="1" applyProtection="1">
      <alignment horizontal="center" vertical="center"/>
      <protection locked="0"/>
    </xf>
    <xf numFmtId="1" fontId="25" fillId="3" borderId="1" xfId="0" applyNumberFormat="1" applyFont="1" applyFill="1" applyBorder="1" applyAlignment="1" applyProtection="1">
      <alignment vertical="center"/>
      <protection locked="0"/>
    </xf>
    <xf numFmtId="1" fontId="25" fillId="3" borderId="1" xfId="0" applyNumberFormat="1" applyFont="1" applyFill="1" applyBorder="1" applyAlignment="1" applyProtection="1">
      <alignment horizontal="center" vertical="center"/>
      <protection locked="0"/>
    </xf>
    <xf numFmtId="1" fontId="47" fillId="3" borderId="1" xfId="0" applyNumberFormat="1" applyFont="1" applyFill="1" applyBorder="1" applyAlignment="1" applyProtection="1">
      <alignment horizontal="center" vertical="center"/>
      <protection locked="0"/>
    </xf>
    <xf numFmtId="1" fontId="23" fillId="3" borderId="1" xfId="0" applyNumberFormat="1" applyFont="1" applyFill="1" applyBorder="1" applyAlignment="1" applyProtection="1">
      <alignment horizontal="left" vertical="center"/>
      <protection locked="0"/>
    </xf>
    <xf numFmtId="1" fontId="23" fillId="3" borderId="1" xfId="0" applyNumberFormat="1" applyFont="1" applyFill="1" applyBorder="1" applyAlignment="1" applyProtection="1">
      <alignment horizontal="center" vertical="center"/>
      <protection locked="0"/>
    </xf>
    <xf numFmtId="1" fontId="39" fillId="3" borderId="1" xfId="0" applyNumberFormat="1" applyFont="1" applyFill="1" applyBorder="1" applyAlignment="1" applyProtection="1">
      <alignment horizontal="center" vertical="center"/>
      <protection locked="0"/>
    </xf>
    <xf numFmtId="1" fontId="39" fillId="4" borderId="1" xfId="0" applyNumberFormat="1" applyFont="1" applyFill="1" applyBorder="1" applyAlignment="1" applyProtection="1">
      <alignment horizontal="center" vertical="center"/>
      <protection locked="0"/>
    </xf>
    <xf numFmtId="1" fontId="23" fillId="4" borderId="1" xfId="0" applyNumberFormat="1" applyFont="1" applyFill="1" applyBorder="1" applyAlignment="1" applyProtection="1">
      <alignment horizontal="left" vertical="center"/>
      <protection locked="0"/>
    </xf>
    <xf numFmtId="0" fontId="23" fillId="4" borderId="1" xfId="0" applyNumberFormat="1" applyFont="1" applyFill="1" applyBorder="1" applyAlignment="1" applyProtection="1">
      <alignment vertical="center"/>
      <protection locked="0"/>
    </xf>
    <xf numFmtId="0" fontId="23" fillId="4" borderId="1" xfId="0" applyNumberFormat="1" applyFont="1" applyFill="1" applyBorder="1" applyAlignment="1" applyProtection="1">
      <alignment horizontal="center" vertical="center"/>
      <protection locked="0"/>
    </xf>
    <xf numFmtId="0" fontId="39" fillId="4" borderId="1" xfId="0" applyNumberFormat="1" applyFont="1" applyFill="1" applyBorder="1" applyAlignment="1" applyProtection="1">
      <alignment horizontal="center" vertical="center"/>
      <protection locked="0"/>
    </xf>
    <xf numFmtId="3" fontId="23" fillId="4" borderId="1" xfId="0" applyNumberFormat="1" applyFont="1" applyFill="1" applyBorder="1" applyAlignment="1" applyProtection="1">
      <alignment vertical="center"/>
      <protection locked="0"/>
    </xf>
    <xf numFmtId="3" fontId="23" fillId="4" borderId="1" xfId="0" applyNumberFormat="1" applyFont="1" applyFill="1" applyBorder="1" applyAlignment="1" applyProtection="1">
      <alignment horizontal="center" vertical="center"/>
      <protection locked="0"/>
    </xf>
    <xf numFmtId="3" fontId="39" fillId="4" borderId="1" xfId="0" applyNumberFormat="1" applyFont="1" applyFill="1" applyBorder="1" applyAlignment="1" applyProtection="1">
      <alignment horizontal="center" vertical="center"/>
      <protection locked="0"/>
    </xf>
    <xf numFmtId="3" fontId="23" fillId="0" borderId="1" xfId="0" applyNumberFormat="1" applyFont="1" applyFill="1" applyBorder="1" applyAlignment="1" applyProtection="1">
      <alignment vertical="center"/>
      <protection locked="0"/>
    </xf>
    <xf numFmtId="0" fontId="23" fillId="4" borderId="1" xfId="0" applyFont="1" applyFill="1" applyBorder="1" applyAlignment="1" applyProtection="1">
      <alignment vertical="center" wrapText="1"/>
      <protection locked="0"/>
    </xf>
    <xf numFmtId="0" fontId="23" fillId="4" borderId="1" xfId="0" applyFont="1" applyFill="1" applyBorder="1" applyAlignment="1" applyProtection="1">
      <alignment horizontal="center" vertical="center" wrapText="1"/>
      <protection locked="0"/>
    </xf>
    <xf numFmtId="0" fontId="39" fillId="4" borderId="1" xfId="0" applyFont="1" applyFill="1" applyBorder="1" applyAlignment="1" applyProtection="1">
      <alignment horizontal="center" vertical="center" wrapText="1"/>
      <protection locked="0"/>
    </xf>
    <xf numFmtId="0" fontId="48" fillId="4" borderId="1" xfId="0" applyFont="1" applyFill="1" applyBorder="1" applyAlignment="1" applyProtection="1">
      <alignment horizontal="center" vertical="center" wrapText="1"/>
      <protection locked="0"/>
    </xf>
    <xf numFmtId="3" fontId="23" fillId="3" borderId="1" xfId="0" applyNumberFormat="1" applyFont="1" applyFill="1" applyBorder="1" applyAlignment="1" applyProtection="1">
      <alignment vertical="center"/>
      <protection locked="0"/>
    </xf>
    <xf numFmtId="3" fontId="23" fillId="3" borderId="1" xfId="0" applyNumberFormat="1" applyFont="1" applyFill="1" applyBorder="1" applyAlignment="1" applyProtection="1">
      <alignment horizontal="center" vertical="center"/>
      <protection locked="0"/>
    </xf>
    <xf numFmtId="3" fontId="39" fillId="3" borderId="1" xfId="0" applyNumberFormat="1" applyFont="1" applyFill="1" applyBorder="1" applyAlignment="1" applyProtection="1">
      <alignment horizontal="center" vertical="center"/>
      <protection locked="0"/>
    </xf>
    <xf numFmtId="177" fontId="23" fillId="4" borderId="1" xfId="0" applyNumberFormat="1" applyFont="1" applyFill="1" applyBorder="1" applyAlignment="1" applyProtection="1">
      <alignment horizontal="center" vertical="center"/>
      <protection locked="0"/>
    </xf>
    <xf numFmtId="3" fontId="23" fillId="4" borderId="7" xfId="0" applyNumberFormat="1" applyFont="1" applyFill="1" applyBorder="1" applyAlignment="1" applyProtection="1">
      <alignment vertical="center"/>
      <protection locked="0"/>
    </xf>
    <xf numFmtId="3" fontId="23" fillId="4" borderId="7" xfId="0" applyNumberFormat="1" applyFont="1" applyFill="1" applyBorder="1" applyAlignment="1" applyProtection="1">
      <alignment horizontal="center" vertical="center"/>
      <protection locked="0"/>
    </xf>
    <xf numFmtId="0" fontId="23" fillId="4" borderId="1" xfId="0" applyFont="1" applyFill="1" applyBorder="1" applyAlignment="1" applyProtection="1">
      <alignment vertical="center"/>
      <protection locked="0"/>
    </xf>
    <xf numFmtId="0" fontId="23" fillId="4" borderId="1" xfId="0" applyFont="1" applyFill="1" applyBorder="1" applyAlignment="1" applyProtection="1">
      <alignment horizontal="center" vertical="center"/>
      <protection locked="0"/>
    </xf>
    <xf numFmtId="0" fontId="39" fillId="4" borderId="1" xfId="0" applyFont="1" applyFill="1" applyBorder="1" applyAlignment="1" applyProtection="1">
      <alignment horizontal="center" vertical="center"/>
      <protection locked="0"/>
    </xf>
    <xf numFmtId="3" fontId="23" fillId="4" borderId="13" xfId="0" applyNumberFormat="1" applyFont="1" applyFill="1" applyBorder="1" applyAlignment="1" applyProtection="1">
      <alignment horizontal="center" vertical="center"/>
      <protection locked="0"/>
    </xf>
    <xf numFmtId="1" fontId="23" fillId="3" borderId="1" xfId="0" applyNumberFormat="1" applyFont="1" applyFill="1" applyBorder="1" applyAlignment="1" applyProtection="1">
      <alignment vertical="center"/>
      <protection locked="0"/>
    </xf>
    <xf numFmtId="0" fontId="23" fillId="3" borderId="1" xfId="0" applyFont="1" applyFill="1" applyBorder="1" applyAlignment="1" applyProtection="1">
      <alignment horizontal="center" vertical="center"/>
      <protection locked="0"/>
    </xf>
    <xf numFmtId="0" fontId="39" fillId="3" borderId="1" xfId="0" applyFont="1" applyFill="1" applyBorder="1" applyAlignment="1" applyProtection="1">
      <alignment horizontal="center" vertical="center"/>
      <protection locked="0"/>
    </xf>
    <xf numFmtId="3" fontId="23" fillId="3" borderId="7" xfId="0" applyNumberFormat="1" applyFont="1" applyFill="1" applyBorder="1" applyAlignment="1" applyProtection="1">
      <alignment vertical="center"/>
      <protection locked="0"/>
    </xf>
    <xf numFmtId="3" fontId="23" fillId="3" borderId="13" xfId="0" applyNumberFormat="1" applyFont="1" applyFill="1" applyBorder="1" applyAlignment="1" applyProtection="1">
      <alignment horizontal="center" vertical="center"/>
      <protection locked="0"/>
    </xf>
    <xf numFmtId="3" fontId="23" fillId="3" borderId="7" xfId="0" applyNumberFormat="1" applyFont="1" applyFill="1" applyBorder="1" applyAlignment="1" applyProtection="1">
      <alignment horizontal="center" vertical="center"/>
      <protection locked="0"/>
    </xf>
    <xf numFmtId="0" fontId="23" fillId="3" borderId="1" xfId="0" applyFont="1" applyFill="1" applyBorder="1" applyAlignment="1" applyProtection="1">
      <alignment horizontal="left" vertical="center" wrapText="1"/>
      <protection locked="0"/>
    </xf>
    <xf numFmtId="0" fontId="23" fillId="4" borderId="1" xfId="0" applyFont="1" applyFill="1" applyBorder="1" applyAlignment="1" applyProtection="1">
      <alignment horizontal="left" vertical="center" wrapText="1"/>
      <protection locked="0"/>
    </xf>
    <xf numFmtId="0" fontId="23" fillId="3" borderId="1" xfId="0" applyFont="1" applyFill="1" applyBorder="1" applyAlignment="1" applyProtection="1">
      <alignment horizontal="center" vertical="center" wrapText="1"/>
      <protection locked="0"/>
    </xf>
    <xf numFmtId="0" fontId="23" fillId="3" borderId="1" xfId="0" applyFont="1" applyFill="1" applyBorder="1" applyAlignment="1" applyProtection="1">
      <alignment vertical="center"/>
      <protection locked="0"/>
    </xf>
    <xf numFmtId="0" fontId="25" fillId="2" borderId="1" xfId="0" applyFont="1" applyFill="1" applyBorder="1" applyAlignment="1" applyProtection="1">
      <alignment horizontal="distributed" vertical="center"/>
      <protection locked="0"/>
    </xf>
    <xf numFmtId="0" fontId="47" fillId="2" borderId="1" xfId="0" applyFont="1" applyFill="1" applyBorder="1" applyAlignment="1" applyProtection="1">
      <alignment horizontal="center" vertical="center"/>
      <protection locked="0"/>
    </xf>
    <xf numFmtId="0" fontId="23" fillId="4" borderId="0" xfId="0" applyFont="1" applyFill="1" applyBorder="1" applyAlignment="1" applyProtection="1">
      <alignment vertical="center"/>
      <protection locked="0"/>
    </xf>
    <xf numFmtId="0" fontId="0" fillId="0" borderId="0" xfId="0" applyAlignment="1">
      <alignment horizontal="center"/>
    </xf>
    <xf numFmtId="0" fontId="9" fillId="4" borderId="0" xfId="0" applyFont="1" applyFill="1" applyAlignment="1">
      <alignment horizontal="left" vertical="center"/>
    </xf>
    <xf numFmtId="9" fontId="23" fillId="4" borderId="0" xfId="3" applyFont="1" applyFill="1" applyAlignment="1">
      <alignment horizontal="right" vertical="center"/>
    </xf>
    <xf numFmtId="9" fontId="24" fillId="4" borderId="0" xfId="3" applyFont="1" applyFill="1" applyAlignment="1">
      <alignment horizontal="center" vertical="center"/>
    </xf>
    <xf numFmtId="0" fontId="25" fillId="4" borderId="2" xfId="0" applyFont="1" applyFill="1" applyBorder="1" applyAlignment="1">
      <alignment horizontal="center" vertical="center"/>
    </xf>
    <xf numFmtId="0" fontId="25" fillId="4" borderId="3" xfId="0" applyFont="1" applyFill="1" applyBorder="1" applyAlignment="1">
      <alignment horizontal="center" vertical="center"/>
    </xf>
    <xf numFmtId="0" fontId="25" fillId="4" borderId="7" xfId="0" applyFont="1" applyFill="1" applyBorder="1" applyAlignment="1">
      <alignment horizontal="center" vertical="center" wrapText="1"/>
    </xf>
    <xf numFmtId="0" fontId="25" fillId="4" borderId="1" xfId="0" applyFont="1" applyFill="1" applyBorder="1" applyAlignment="1">
      <alignment horizontal="center" vertical="center" wrapText="1"/>
    </xf>
    <xf numFmtId="9" fontId="25" fillId="4" borderId="1" xfId="3" applyFont="1" applyFill="1" applyBorder="1" applyAlignment="1">
      <alignment horizontal="center" vertical="center" wrapText="1"/>
    </xf>
    <xf numFmtId="0" fontId="25" fillId="4" borderId="9" xfId="0" applyFont="1" applyFill="1" applyBorder="1" applyAlignment="1">
      <alignment horizontal="center" vertical="center" wrapText="1"/>
    </xf>
    <xf numFmtId="9" fontId="26" fillId="4" borderId="1" xfId="3" applyFont="1" applyFill="1" applyBorder="1" applyAlignment="1" applyProtection="1">
      <alignment horizontal="center" vertical="center" wrapText="1"/>
    </xf>
    <xf numFmtId="0" fontId="23" fillId="2" borderId="1" xfId="0" applyFont="1" applyFill="1" applyBorder="1" applyAlignment="1">
      <alignment horizontal="left" vertical="center"/>
    </xf>
    <xf numFmtId="0" fontId="23" fillId="2" borderId="3" xfId="0" applyFont="1" applyFill="1" applyBorder="1" applyAlignment="1">
      <alignment vertical="center"/>
    </xf>
    <xf numFmtId="0" fontId="23" fillId="2" borderId="1" xfId="0" applyFont="1" applyFill="1" applyBorder="1" applyAlignment="1">
      <alignment horizontal="center" vertical="center"/>
    </xf>
    <xf numFmtId="9" fontId="23" fillId="2" borderId="1" xfId="3" applyFont="1" applyFill="1" applyBorder="1" applyAlignment="1">
      <alignment vertical="center"/>
    </xf>
    <xf numFmtId="0" fontId="23" fillId="3" borderId="1" xfId="0" applyFont="1" applyFill="1" applyBorder="1" applyAlignment="1">
      <alignment horizontal="left" vertical="center"/>
    </xf>
    <xf numFmtId="178" fontId="23" fillId="3" borderId="3" xfId="0" applyNumberFormat="1" applyFont="1" applyFill="1" applyBorder="1" applyAlignment="1" applyProtection="1">
      <alignment horizontal="left" vertical="center"/>
      <protection locked="0"/>
    </xf>
    <xf numFmtId="9" fontId="23" fillId="3" borderId="1" xfId="3" applyFont="1" applyFill="1" applyBorder="1" applyAlignment="1">
      <alignment vertical="center"/>
    </xf>
    <xf numFmtId="178" fontId="23" fillId="4" borderId="3" xfId="0" applyNumberFormat="1" applyFont="1" applyFill="1" applyBorder="1" applyAlignment="1" applyProtection="1">
      <alignment horizontal="left" vertical="center"/>
      <protection locked="0"/>
    </xf>
    <xf numFmtId="177" fontId="39" fillId="4" borderId="1" xfId="1" applyNumberFormat="1" applyFont="1" applyFill="1" applyBorder="1" applyAlignment="1">
      <alignment horizontal="center" vertical="center"/>
    </xf>
    <xf numFmtId="3" fontId="8" fillId="4" borderId="1" xfId="0" applyNumberFormat="1" applyFont="1" applyFill="1" applyBorder="1" applyAlignment="1" applyProtection="1">
      <alignment horizontal="center" vertical="center"/>
    </xf>
    <xf numFmtId="9" fontId="23" fillId="4" borderId="1" xfId="3" applyFont="1" applyFill="1" applyBorder="1" applyAlignment="1">
      <alignment vertical="center"/>
    </xf>
    <xf numFmtId="179" fontId="23" fillId="4" borderId="3" xfId="0" applyNumberFormat="1" applyFont="1" applyFill="1" applyBorder="1" applyAlignment="1" applyProtection="1">
      <alignment horizontal="left" vertical="center"/>
      <protection locked="0"/>
    </xf>
    <xf numFmtId="0" fontId="23" fillId="4" borderId="3" xfId="0" applyFont="1" applyFill="1" applyBorder="1" applyAlignment="1">
      <alignment vertical="center"/>
    </xf>
    <xf numFmtId="178" fontId="23" fillId="4" borderId="14" xfId="0" applyNumberFormat="1" applyFont="1" applyFill="1" applyBorder="1" applyAlignment="1" applyProtection="1">
      <alignment horizontal="left" vertical="center"/>
      <protection locked="0"/>
    </xf>
    <xf numFmtId="179" fontId="23" fillId="3" borderId="3" xfId="0" applyNumberFormat="1" applyFont="1" applyFill="1" applyBorder="1" applyAlignment="1" applyProtection="1">
      <alignment horizontal="left" vertical="center"/>
      <protection locked="0"/>
    </xf>
    <xf numFmtId="178" fontId="23" fillId="3" borderId="14" xfId="0" applyNumberFormat="1" applyFont="1" applyFill="1" applyBorder="1" applyAlignment="1" applyProtection="1">
      <alignment horizontal="left" vertical="center"/>
      <protection locked="0"/>
    </xf>
    <xf numFmtId="179" fontId="23" fillId="4" borderId="14" xfId="0" applyNumberFormat="1" applyFont="1" applyFill="1" applyBorder="1" applyAlignment="1" applyProtection="1">
      <alignment horizontal="left" vertical="center"/>
      <protection locked="0"/>
    </xf>
    <xf numFmtId="0" fontId="23" fillId="3" borderId="14" xfId="0" applyFont="1" applyFill="1" applyBorder="1" applyAlignment="1">
      <alignment vertical="center"/>
    </xf>
    <xf numFmtId="0" fontId="23" fillId="3" borderId="3" xfId="0" applyFont="1" applyFill="1" applyBorder="1" applyAlignment="1">
      <alignment vertical="center"/>
    </xf>
    <xf numFmtId="0" fontId="23" fillId="3" borderId="1" xfId="0" applyNumberFormat="1" applyFont="1" applyFill="1" applyBorder="1" applyAlignment="1" applyProtection="1">
      <alignment horizontal="center" vertical="center"/>
      <protection locked="0"/>
    </xf>
    <xf numFmtId="0" fontId="39" fillId="2" borderId="1" xfId="0" applyFont="1" applyFill="1" applyBorder="1" applyAlignment="1">
      <alignment horizontal="center" vertical="center"/>
    </xf>
    <xf numFmtId="9" fontId="39" fillId="2" borderId="1" xfId="3" applyFont="1" applyFill="1" applyBorder="1" applyAlignment="1">
      <alignment vertical="center"/>
    </xf>
    <xf numFmtId="0" fontId="39" fillId="4" borderId="1" xfId="0" applyFont="1" applyFill="1" applyBorder="1" applyAlignment="1">
      <alignment horizontal="center" vertical="center"/>
    </xf>
    <xf numFmtId="0" fontId="39" fillId="3" borderId="1" xfId="0" applyFont="1" applyFill="1" applyBorder="1" applyAlignment="1">
      <alignment horizontal="center" vertical="center"/>
    </xf>
    <xf numFmtId="0" fontId="23" fillId="3" borderId="3" xfId="0" applyFont="1" applyFill="1" applyBorder="1" applyAlignment="1">
      <alignment horizontal="left" vertical="center"/>
    </xf>
    <xf numFmtId="0" fontId="37" fillId="4" borderId="1" xfId="0" applyFont="1" applyFill="1" applyBorder="1" applyAlignment="1">
      <alignment horizontal="center" vertical="center"/>
    </xf>
    <xf numFmtId="9" fontId="39" fillId="4" borderId="1" xfId="3" applyFont="1" applyFill="1" applyBorder="1" applyAlignment="1">
      <alignment vertical="center"/>
    </xf>
    <xf numFmtId="0" fontId="23" fillId="3" borderId="4" xfId="0" applyFont="1" applyFill="1" applyBorder="1" applyAlignment="1">
      <alignment vertical="center"/>
    </xf>
    <xf numFmtId="0" fontId="23" fillId="4" borderId="4" xfId="0" applyFont="1" applyFill="1" applyBorder="1" applyAlignment="1">
      <alignment vertical="center"/>
    </xf>
    <xf numFmtId="0" fontId="23" fillId="2" borderId="4" xfId="0" applyFont="1" applyFill="1" applyBorder="1" applyAlignment="1">
      <alignment vertical="center"/>
    </xf>
    <xf numFmtId="0" fontId="39" fillId="4" borderId="4" xfId="0" applyFont="1" applyFill="1" applyBorder="1" applyAlignment="1">
      <alignment vertical="center"/>
    </xf>
    <xf numFmtId="0" fontId="39" fillId="3" borderId="4" xfId="0" applyFont="1" applyFill="1" applyBorder="1" applyAlignment="1">
      <alignment vertical="center"/>
    </xf>
    <xf numFmtId="177" fontId="39" fillId="7" borderId="1" xfId="1" applyNumberFormat="1" applyFont="1" applyFill="1" applyBorder="1" applyAlignment="1">
      <alignment horizontal="center" vertical="center"/>
    </xf>
    <xf numFmtId="0" fontId="37" fillId="3" borderId="1" xfId="0" applyFont="1" applyFill="1" applyBorder="1" applyAlignment="1">
      <alignment horizontal="center" vertical="center"/>
    </xf>
    <xf numFmtId="0" fontId="25" fillId="2" borderId="3" xfId="0" applyFont="1" applyFill="1" applyBorder="1" applyAlignment="1">
      <alignment horizontal="distributed" vertical="center"/>
    </xf>
    <xf numFmtId="0" fontId="24" fillId="4" borderId="0" xfId="0" applyFont="1" applyFill="1" applyAlignment="1">
      <alignment horizontal="center" vertical="center" wrapText="1"/>
    </xf>
    <xf numFmtId="0" fontId="25" fillId="2" borderId="1" xfId="54" applyNumberFormat="1" applyFont="1" applyFill="1" applyBorder="1" applyAlignment="1" applyProtection="1">
      <alignment horizontal="centerContinuous" vertical="center" wrapText="1"/>
    </xf>
    <xf numFmtId="0" fontId="25" fillId="2" borderId="15" xfId="54" applyNumberFormat="1" applyFont="1" applyFill="1" applyBorder="1" applyAlignment="1" applyProtection="1">
      <alignment horizontal="center" vertical="center"/>
    </xf>
    <xf numFmtId="0" fontId="37" fillId="4" borderId="0" xfId="54" applyNumberFormat="1" applyFont="1" applyFill="1" applyAlignment="1" applyProtection="1">
      <alignment horizontal="right" vertical="center"/>
    </xf>
    <xf numFmtId="0" fontId="49" fillId="2" borderId="1" xfId="54" applyNumberFormat="1" applyFont="1" applyFill="1" applyBorder="1" applyAlignment="1" applyProtection="1">
      <alignment horizontal="centerContinuous" vertical="center" wrapText="1"/>
    </xf>
    <xf numFmtId="0" fontId="25" fillId="2" borderId="2" xfId="54" applyNumberFormat="1" applyFont="1" applyFill="1" applyBorder="1" applyAlignment="1" applyProtection="1">
      <alignment horizontal="center" vertical="center" wrapText="1"/>
    </xf>
    <xf numFmtId="0" fontId="11" fillId="4" borderId="0" xfId="0" applyFont="1" applyFill="1" applyAlignment="1">
      <alignment vertical="center"/>
    </xf>
    <xf numFmtId="0" fontId="9" fillId="4" borderId="0" xfId="0" applyFont="1" applyFill="1"/>
    <xf numFmtId="0" fontId="0" fillId="4" borderId="0" xfId="0" applyFill="1" applyAlignment="1">
      <alignment vertical="center"/>
    </xf>
    <xf numFmtId="0" fontId="0" fillId="4" borderId="0" xfId="0" applyFill="1" applyAlignment="1">
      <alignment horizontal="center"/>
    </xf>
    <xf numFmtId="9" fontId="23" fillId="4" borderId="0" xfId="3" applyFont="1" applyFill="1" applyAlignment="1">
      <alignment horizontal="center" vertical="center"/>
    </xf>
    <xf numFmtId="9" fontId="10" fillId="4" borderId="0" xfId="3" applyFont="1" applyFill="1" applyAlignment="1">
      <alignment horizontal="center" vertical="center"/>
    </xf>
    <xf numFmtId="0" fontId="38" fillId="2" borderId="2" xfId="0" applyFont="1" applyFill="1" applyBorder="1" applyAlignment="1">
      <alignment horizontal="center" vertical="center"/>
    </xf>
    <xf numFmtId="0" fontId="38" fillId="2" borderId="3" xfId="0" applyFont="1" applyFill="1" applyBorder="1" applyAlignment="1">
      <alignment horizontal="center" vertical="center"/>
    </xf>
    <xf numFmtId="0" fontId="38" fillId="2" borderId="7" xfId="0" applyFont="1" applyFill="1" applyBorder="1" applyAlignment="1">
      <alignment horizontal="center" vertical="center" wrapText="1"/>
    </xf>
    <xf numFmtId="0" fontId="38" fillId="2" borderId="1" xfId="0" applyFont="1" applyFill="1" applyBorder="1" applyAlignment="1">
      <alignment horizontal="center" vertical="center" wrapText="1"/>
    </xf>
    <xf numFmtId="9" fontId="38" fillId="2" borderId="1" xfId="3" applyFont="1" applyFill="1" applyBorder="1" applyAlignment="1">
      <alignment horizontal="center" vertical="center" wrapText="1"/>
    </xf>
    <xf numFmtId="0" fontId="38" fillId="2" borderId="1" xfId="0" applyFont="1" applyFill="1" applyBorder="1" applyAlignment="1">
      <alignment horizontal="center" vertical="center"/>
    </xf>
    <xf numFmtId="0" fontId="38" fillId="2" borderId="9" xfId="0" applyFont="1" applyFill="1" applyBorder="1" applyAlignment="1">
      <alignment horizontal="center" vertical="center" wrapText="1"/>
    </xf>
    <xf numFmtId="9" fontId="38" fillId="2" borderId="1" xfId="3" applyFont="1" applyFill="1" applyBorder="1" applyAlignment="1" applyProtection="1">
      <alignment horizontal="center" vertical="center" wrapText="1"/>
    </xf>
    <xf numFmtId="9" fontId="39" fillId="4" borderId="1" xfId="3" applyFont="1" applyFill="1" applyBorder="1" applyAlignment="1">
      <alignment horizontal="center" vertical="center"/>
    </xf>
    <xf numFmtId="0" fontId="39" fillId="4" borderId="1" xfId="3" applyNumberFormat="1" applyFont="1" applyFill="1" applyBorder="1" applyAlignment="1" applyProtection="1">
      <alignment horizontal="center" vertical="center"/>
    </xf>
    <xf numFmtId="9" fontId="23" fillId="4" borderId="1" xfId="3" applyFon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1" xfId="0" applyFill="1" applyBorder="1" applyAlignment="1">
      <alignment horizontal="center" vertical="center"/>
    </xf>
    <xf numFmtId="9" fontId="23" fillId="2" borderId="1" xfId="3" applyFont="1" applyFill="1" applyBorder="1" applyAlignment="1">
      <alignment horizontal="center" vertical="center"/>
    </xf>
    <xf numFmtId="0" fontId="11" fillId="4" borderId="0" xfId="54" applyFont="1" applyFill="1"/>
    <xf numFmtId="0" fontId="10" fillId="4" borderId="0" xfId="54" applyFont="1" applyFill="1"/>
    <xf numFmtId="0" fontId="10" fillId="4" borderId="0" xfId="54" applyNumberFormat="1" applyFont="1" applyFill="1" applyAlignment="1" applyProtection="1">
      <alignment horizontal="right" vertical="center"/>
    </xf>
    <xf numFmtId="0" fontId="38" fillId="2" borderId="7" xfId="54" applyNumberFormat="1" applyFont="1" applyFill="1" applyBorder="1" applyAlignment="1" applyProtection="1">
      <alignment horizontal="center" vertical="center"/>
    </xf>
    <xf numFmtId="0" fontId="38" fillId="2" borderId="1" xfId="54" applyNumberFormat="1" applyFont="1" applyFill="1" applyBorder="1" applyAlignment="1" applyProtection="1">
      <alignment horizontal="centerContinuous" vertical="center" wrapText="1"/>
    </xf>
    <xf numFmtId="0" fontId="38" fillId="2" borderId="15" xfId="54" applyNumberFormat="1" applyFont="1" applyFill="1" applyBorder="1" applyAlignment="1" applyProtection="1">
      <alignment horizontal="center" vertical="center"/>
    </xf>
    <xf numFmtId="0" fontId="38" fillId="2" borderId="7" xfId="54" applyNumberFormat="1" applyFont="1" applyFill="1" applyBorder="1" applyAlignment="1" applyProtection="1">
      <alignment horizontal="center" vertical="center" wrapText="1"/>
    </xf>
    <xf numFmtId="0" fontId="38" fillId="2" borderId="2" xfId="54" applyNumberFormat="1" applyFont="1" applyFill="1" applyBorder="1" applyAlignment="1" applyProtection="1">
      <alignment horizontal="center" vertical="center" wrapText="1"/>
    </xf>
    <xf numFmtId="0" fontId="38" fillId="2" borderId="4" xfId="54" applyNumberFormat="1" applyFont="1" applyFill="1" applyBorder="1" applyAlignment="1" applyProtection="1">
      <alignment horizontal="center" vertical="center" wrapText="1"/>
    </xf>
    <xf numFmtId="0" fontId="38" fillId="2" borderId="9" xfId="54" applyNumberFormat="1" applyFont="1" applyFill="1" applyBorder="1" applyAlignment="1" applyProtection="1">
      <alignment horizontal="center" vertical="center"/>
    </xf>
    <xf numFmtId="0" fontId="38" fillId="2" borderId="9" xfId="54" applyNumberFormat="1" applyFont="1" applyFill="1" applyBorder="1" applyAlignment="1" applyProtection="1">
      <alignment horizontal="center" vertical="center" wrapText="1"/>
    </xf>
    <xf numFmtId="0" fontId="38" fillId="2" borderId="1" xfId="54" applyNumberFormat="1" applyFont="1" applyFill="1" applyBorder="1" applyAlignment="1" applyProtection="1">
      <alignment horizontal="center" vertical="center" wrapText="1"/>
    </xf>
    <xf numFmtId="0" fontId="23" fillId="3" borderId="1" xfId="54" applyFont="1" applyFill="1" applyBorder="1" applyAlignment="1">
      <alignment horizontal="center" vertical="center"/>
    </xf>
    <xf numFmtId="0" fontId="23" fillId="8" borderId="1" xfId="54" applyFont="1" applyFill="1" applyBorder="1" applyAlignment="1">
      <alignment horizontal="center" vertical="center"/>
    </xf>
    <xf numFmtId="0" fontId="38" fillId="2" borderId="3" xfId="54" applyNumberFormat="1" applyFont="1" applyFill="1" applyBorder="1" applyAlignment="1" applyProtection="1">
      <alignment horizontal="center" vertical="center" wrapText="1"/>
    </xf>
    <xf numFmtId="0" fontId="50" fillId="4" borderId="0" xfId="54" applyNumberFormat="1" applyFont="1" applyFill="1" applyAlignment="1" applyProtection="1">
      <alignment horizontal="right" vertical="center"/>
    </xf>
    <xf numFmtId="0" fontId="51" fillId="2" borderId="1" xfId="54" applyNumberFormat="1" applyFont="1" applyFill="1" applyBorder="1" applyAlignment="1" applyProtection="1">
      <alignment horizontal="centerContinuous" vertical="center" wrapText="1"/>
    </xf>
    <xf numFmtId="0" fontId="37" fillId="8" borderId="1" xfId="54" applyFont="1" applyFill="1" applyBorder="1" applyAlignment="1">
      <alignment horizontal="center" vertical="center"/>
    </xf>
    <xf numFmtId="0" fontId="10" fillId="4" borderId="0" xfId="0" applyFont="1" applyFill="1" applyAlignment="1">
      <alignment vertical="center"/>
    </xf>
    <xf numFmtId="0" fontId="37" fillId="4" borderId="0" xfId="0" applyFont="1" applyFill="1" applyAlignment="1">
      <alignment vertical="center"/>
    </xf>
    <xf numFmtId="0" fontId="23" fillId="4" borderId="0" xfId="0" applyFont="1" applyFill="1" applyAlignment="1">
      <alignment horizontal="center" vertical="center" wrapText="1"/>
    </xf>
    <xf numFmtId="9" fontId="23" fillId="4" borderId="0" xfId="3" applyFont="1" applyFill="1" applyAlignment="1">
      <alignment horizontal="center" vertical="center" wrapText="1"/>
    </xf>
    <xf numFmtId="9" fontId="24" fillId="4" borderId="0" xfId="3" applyFont="1" applyFill="1" applyAlignment="1">
      <alignment horizontal="center" vertical="center" wrapText="1"/>
    </xf>
    <xf numFmtId="0" fontId="10" fillId="4" borderId="0" xfId="0" applyFont="1" applyFill="1" applyAlignment="1">
      <alignment horizontal="center" vertical="center" wrapText="1"/>
    </xf>
    <xf numFmtId="9" fontId="10" fillId="4" borderId="0" xfId="3" applyFont="1" applyFill="1" applyAlignment="1">
      <alignment horizontal="center" vertical="center" wrapText="1"/>
    </xf>
    <xf numFmtId="0" fontId="38" fillId="2" borderId="2" xfId="0" applyFont="1" applyFill="1" applyBorder="1" applyAlignment="1">
      <alignment horizontal="center" vertical="center" wrapText="1"/>
    </xf>
    <xf numFmtId="9" fontId="38" fillId="2" borderId="4" xfId="3" applyFont="1" applyFill="1" applyBorder="1" applyAlignment="1">
      <alignment horizontal="center" vertical="center" wrapText="1"/>
    </xf>
    <xf numFmtId="9" fontId="38" fillId="2" borderId="3" xfId="3" applyFont="1" applyFill="1" applyBorder="1" applyAlignment="1">
      <alignment horizontal="center" vertical="center" wrapText="1"/>
    </xf>
    <xf numFmtId="0" fontId="23" fillId="3" borderId="1" xfId="0" applyFont="1" applyFill="1" applyBorder="1" applyAlignment="1">
      <alignment horizontal="center" vertical="center" wrapText="1"/>
    </xf>
    <xf numFmtId="9" fontId="23" fillId="3" borderId="1" xfId="3" applyFont="1" applyFill="1" applyBorder="1" applyAlignment="1">
      <alignment horizontal="center" vertical="center" wrapText="1"/>
    </xf>
    <xf numFmtId="0" fontId="23" fillId="4" borderId="1" xfId="0" applyFont="1" applyFill="1" applyBorder="1" applyAlignment="1">
      <alignment horizontal="center" vertical="center" wrapText="1"/>
    </xf>
    <xf numFmtId="9" fontId="23" fillId="4" borderId="1" xfId="3" applyFont="1" applyFill="1" applyBorder="1" applyAlignment="1">
      <alignment horizontal="center" vertical="center" wrapText="1"/>
    </xf>
    <xf numFmtId="0" fontId="37" fillId="4" borderId="1" xfId="0" applyFont="1" applyFill="1" applyBorder="1" applyAlignment="1">
      <alignment horizontal="center" vertical="center" wrapText="1"/>
    </xf>
    <xf numFmtId="0" fontId="25" fillId="2" borderId="2" xfId="0" applyFont="1" applyFill="1" applyBorder="1" applyAlignment="1">
      <alignment horizontal="distributed" vertical="center"/>
    </xf>
    <xf numFmtId="9" fontId="23" fillId="2" borderId="1" xfId="3" applyFont="1" applyFill="1" applyBorder="1" applyAlignment="1">
      <alignment horizontal="center" vertical="center" wrapText="1"/>
    </xf>
    <xf numFmtId="0" fontId="3" fillId="4" borderId="0" xfId="0" applyFont="1" applyFill="1" applyAlignment="1" applyProtection="1">
      <alignment vertical="center"/>
      <protection locked="0"/>
    </xf>
    <xf numFmtId="0" fontId="52" fillId="4" borderId="0" xfId="0" applyFont="1" applyFill="1" applyAlignment="1" applyProtection="1">
      <alignment vertical="center"/>
      <protection locked="0"/>
    </xf>
    <xf numFmtId="0" fontId="0" fillId="4" borderId="0" xfId="0" applyFill="1" applyAlignment="1" applyProtection="1">
      <alignment vertical="center"/>
      <protection locked="0"/>
    </xf>
    <xf numFmtId="0" fontId="53" fillId="4" borderId="0" xfId="0" applyFont="1" applyFill="1" applyAlignment="1" applyProtection="1">
      <alignment horizontal="center" vertical="center"/>
      <protection locked="0"/>
    </xf>
    <xf numFmtId="0" fontId="3" fillId="4" borderId="0" xfId="0" applyFont="1" applyFill="1" applyAlignment="1" applyProtection="1">
      <alignment horizontal="left"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3 2" xfId="50"/>
    <cellStyle name="常规 2 2" xfId="51"/>
    <cellStyle name="常规 10" xfId="52"/>
    <cellStyle name="常规 2" xfId="53"/>
    <cellStyle name="常规 4" xfId="54"/>
    <cellStyle name="常规 5" xfId="55"/>
    <cellStyle name="常规 3" xfId="56"/>
    <cellStyle name="常规 10 10" xfId="57"/>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externalLink" Target="externalLinks/externalLink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home\zhuwm\04&#22320;&#26041;&#32508;&#21512;\06&#22320;&#26041;&#39044;&#31639;\2022&#24180;\2022&#24180;&#22320;&#26041;&#36130;&#25919;&#39044;&#31639;&#349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1)"/>
      <sheetName val="表六（2)"/>
      <sheetName val="表七 (1)"/>
      <sheetName val="表七(2)"/>
      <sheetName val="表八"/>
      <sheetName val="表九"/>
      <sheetName val="表十"/>
      <sheetName val="表十一"/>
      <sheetName val="表十二"/>
      <sheetName val="表十三"/>
      <sheetName val="表十四"/>
      <sheetName val="表十五"/>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2"/>
  <sheetViews>
    <sheetView showGridLines="0" showZeros="0" topLeftCell="A4" workbookViewId="0">
      <selection activeCell="A8" sqref="A8"/>
    </sheetView>
  </sheetViews>
  <sheetFormatPr defaultColWidth="9" defaultRowHeight="14.25"/>
  <cols>
    <col min="1" max="1" width="117.375" style="395" customWidth="1"/>
    <col min="2" max="16384" width="9" style="395"/>
  </cols>
  <sheetData>
    <row r="1" ht="48.75" customHeight="1" spans="1:1">
      <c r="A1" s="396" t="s">
        <v>0</v>
      </c>
    </row>
    <row r="2" s="393" customFormat="1" ht="32" customHeight="1" spans="1:1">
      <c r="A2" s="393" t="s">
        <v>1</v>
      </c>
    </row>
    <row r="3" s="393" customFormat="1" ht="32" customHeight="1" spans="1:1">
      <c r="A3" s="393" t="s">
        <v>2</v>
      </c>
    </row>
    <row r="4" s="393" customFormat="1" ht="32" customHeight="1" spans="1:1">
      <c r="A4" s="393" t="s">
        <v>3</v>
      </c>
    </row>
    <row r="5" s="393" customFormat="1" ht="32" customHeight="1" spans="1:1">
      <c r="A5" s="393" t="s">
        <v>4</v>
      </c>
    </row>
    <row r="6" s="393" customFormat="1" ht="32" customHeight="1" spans="1:1">
      <c r="A6" s="393" t="s">
        <v>5</v>
      </c>
    </row>
    <row r="7" s="393" customFormat="1" ht="32" customHeight="1" spans="1:1">
      <c r="A7" s="393" t="s">
        <v>6</v>
      </c>
    </row>
    <row r="8" s="393" customFormat="1" ht="32" customHeight="1" spans="1:1">
      <c r="A8" s="393" t="s">
        <v>7</v>
      </c>
    </row>
    <row r="9" s="393" customFormat="1" ht="32" customHeight="1" spans="1:1">
      <c r="A9" s="393" t="s">
        <v>8</v>
      </c>
    </row>
    <row r="10" s="393" customFormat="1" ht="32" customHeight="1" spans="1:1">
      <c r="A10" s="393" t="s">
        <v>9</v>
      </c>
    </row>
    <row r="11" s="393" customFormat="1" ht="32" customHeight="1" spans="1:1">
      <c r="A11" s="393" t="s">
        <v>10</v>
      </c>
    </row>
    <row r="12" s="393" customFormat="1" ht="32" customHeight="1" spans="1:1">
      <c r="A12" s="393" t="s">
        <v>11</v>
      </c>
    </row>
    <row r="13" s="393" customFormat="1" ht="32" customHeight="1" spans="1:1">
      <c r="A13" s="393" t="s">
        <v>12</v>
      </c>
    </row>
    <row r="14" s="394" customFormat="1" ht="32" customHeight="1" spans="1:1">
      <c r="A14" s="393" t="s">
        <v>13</v>
      </c>
    </row>
    <row r="15" s="395" customFormat="1" ht="32" customHeight="1" spans="1:1">
      <c r="A15" s="393" t="s">
        <v>14</v>
      </c>
    </row>
    <row r="16" s="395" customFormat="1" ht="32" customHeight="1" spans="1:1">
      <c r="A16" s="393" t="s">
        <v>15</v>
      </c>
    </row>
    <row r="17" s="395" customFormat="1" ht="32" customHeight="1" spans="1:1">
      <c r="A17" s="393" t="s">
        <v>16</v>
      </c>
    </row>
    <row r="18" s="395" customFormat="1" ht="32" customHeight="1" spans="1:1">
      <c r="A18" s="393" t="s">
        <v>17</v>
      </c>
    </row>
    <row r="19" s="395" customFormat="1" ht="32" customHeight="1" spans="1:1">
      <c r="A19" s="393" t="s">
        <v>18</v>
      </c>
    </row>
    <row r="20" s="395" customFormat="1" ht="32" customHeight="1" spans="1:1">
      <c r="A20" s="393" t="s">
        <v>19</v>
      </c>
    </row>
    <row r="21" s="395" customFormat="1" ht="32" customHeight="1" spans="1:1">
      <c r="A21" s="393"/>
    </row>
    <row r="22" ht="20.25" spans="1:1">
      <c r="A22" s="397"/>
    </row>
  </sheetData>
  <printOptions horizontalCentered="1"/>
  <pageMargins left="0.118055555555556" right="0.75" top="0.44" bottom="0.66" header="0.22" footer="0.51"/>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L19"/>
  <sheetViews>
    <sheetView showGridLines="0" showZeros="0" zoomScale="90" zoomScaleNormal="90" workbookViewId="0">
      <selection activeCell="E6" sqref="E6"/>
    </sheetView>
  </sheetViews>
  <sheetFormatPr defaultColWidth="5.75" defaultRowHeight="13.5"/>
  <cols>
    <col min="1" max="1" width="15.125" style="164" customWidth="1"/>
    <col min="2" max="2" width="11.375" style="178" customWidth="1"/>
    <col min="3" max="9" width="6.5" style="178" customWidth="1"/>
    <col min="10" max="10" width="6.5" style="179" customWidth="1"/>
    <col min="11" max="11" width="6.5" style="178" customWidth="1"/>
    <col min="12" max="14" width="6.5" style="179" customWidth="1"/>
    <col min="15" max="15" width="6.5" style="178" customWidth="1"/>
    <col min="16" max="16" width="8.875" style="178" customWidth="1"/>
    <col min="17" max="18" width="6.5" style="178" customWidth="1"/>
    <col min="19" max="20" width="6.5" style="179" customWidth="1"/>
    <col min="21" max="21" width="9.875" style="179" customWidth="1"/>
    <col min="22" max="22" width="6.5" style="179" customWidth="1"/>
    <col min="23" max="23" width="6.5" style="178" customWidth="1"/>
    <col min="24" max="24" width="8.375" style="178" customWidth="1"/>
    <col min="25" max="27" width="6.5" style="178" customWidth="1"/>
    <col min="28" max="28" width="11.25" style="178" customWidth="1"/>
    <col min="29" max="29" width="9" style="178" customWidth="1"/>
    <col min="30" max="38" width="6.5" style="178" customWidth="1"/>
    <col min="39" max="16384" width="5.75" style="164"/>
  </cols>
  <sheetData>
    <row r="1" ht="14.25" spans="1:1">
      <c r="A1" s="73" t="s">
        <v>1414</v>
      </c>
    </row>
    <row r="2" s="163" customFormat="1" ht="51" customHeight="1" spans="1:38">
      <c r="A2" s="76" t="s">
        <v>1415</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row>
    <row r="3" ht="17.1" customHeight="1" spans="1:38">
      <c r="A3" s="180" t="s">
        <v>22</v>
      </c>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row>
    <row r="4" ht="18" customHeight="1" spans="1:38">
      <c r="A4" s="169" t="s">
        <v>62</v>
      </c>
      <c r="B4" s="182" t="s">
        <v>1416</v>
      </c>
      <c r="C4" s="170" t="s">
        <v>1417</v>
      </c>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170"/>
      <c r="AL4" s="170"/>
    </row>
    <row r="5" ht="307" customHeight="1" spans="1:38">
      <c r="A5" s="171"/>
      <c r="B5" s="183"/>
      <c r="C5" s="172" t="s">
        <v>1418</v>
      </c>
      <c r="D5" s="184" t="s">
        <v>1419</v>
      </c>
      <c r="E5" s="185" t="s">
        <v>1420</v>
      </c>
      <c r="F5" s="186" t="s">
        <v>1421</v>
      </c>
      <c r="G5" s="186" t="s">
        <v>1422</v>
      </c>
      <c r="H5" s="186" t="s">
        <v>1423</v>
      </c>
      <c r="I5" s="186" t="s">
        <v>1424</v>
      </c>
      <c r="J5" s="186" t="s">
        <v>1425</v>
      </c>
      <c r="K5" s="186" t="s">
        <v>1426</v>
      </c>
      <c r="L5" s="186" t="s">
        <v>1427</v>
      </c>
      <c r="M5" s="186" t="s">
        <v>1428</v>
      </c>
      <c r="N5" s="186" t="s">
        <v>1429</v>
      </c>
      <c r="O5" s="186" t="s">
        <v>1430</v>
      </c>
      <c r="P5" s="186" t="s">
        <v>1144</v>
      </c>
      <c r="Q5" s="188" t="s">
        <v>1431</v>
      </c>
      <c r="R5" s="188" t="s">
        <v>1432</v>
      </c>
      <c r="S5" s="188" t="s">
        <v>1433</v>
      </c>
      <c r="T5" s="188" t="s">
        <v>1434</v>
      </c>
      <c r="U5" s="188" t="s">
        <v>1435</v>
      </c>
      <c r="V5" s="188" t="s">
        <v>1436</v>
      </c>
      <c r="W5" s="188" t="s">
        <v>1437</v>
      </c>
      <c r="X5" s="188" t="s">
        <v>1438</v>
      </c>
      <c r="Y5" s="188" t="s">
        <v>1439</v>
      </c>
      <c r="Z5" s="188" t="s">
        <v>1440</v>
      </c>
      <c r="AA5" s="188" t="s">
        <v>1441</v>
      </c>
      <c r="AB5" s="188" t="s">
        <v>1442</v>
      </c>
      <c r="AC5" s="188" t="s">
        <v>1443</v>
      </c>
      <c r="AD5" s="188" t="s">
        <v>1444</v>
      </c>
      <c r="AE5" s="188" t="s">
        <v>1445</v>
      </c>
      <c r="AF5" s="188" t="s">
        <v>1446</v>
      </c>
      <c r="AG5" s="188" t="s">
        <v>1447</v>
      </c>
      <c r="AH5" s="188" t="s">
        <v>1448</v>
      </c>
      <c r="AI5" s="188" t="s">
        <v>1449</v>
      </c>
      <c r="AJ5" s="188" t="s">
        <v>1450</v>
      </c>
      <c r="AK5" s="188" t="s">
        <v>1451</v>
      </c>
      <c r="AL5" s="186" t="s">
        <v>1452</v>
      </c>
    </row>
    <row r="6" s="177" customFormat="1" ht="54" customHeight="1" spans="1:38">
      <c r="A6" s="173" t="s">
        <v>1453</v>
      </c>
      <c r="B6" s="173">
        <v>102340</v>
      </c>
      <c r="C6" s="187"/>
      <c r="D6" s="187"/>
      <c r="E6" s="187">
        <v>28044</v>
      </c>
      <c r="F6" s="187">
        <v>6998</v>
      </c>
      <c r="G6" s="187">
        <v>404</v>
      </c>
      <c r="H6" s="187"/>
      <c r="I6" s="187"/>
      <c r="J6" s="187"/>
      <c r="K6" s="187">
        <v>12125</v>
      </c>
      <c r="L6" s="187">
        <v>14269</v>
      </c>
      <c r="M6" s="187"/>
      <c r="N6" s="187">
        <v>7897</v>
      </c>
      <c r="O6" s="187"/>
      <c r="P6" s="187">
        <v>8534</v>
      </c>
      <c r="Q6" s="187"/>
      <c r="R6" s="187"/>
      <c r="S6" s="187"/>
      <c r="T6" s="187">
        <v>369</v>
      </c>
      <c r="U6" s="187">
        <v>4510</v>
      </c>
      <c r="V6" s="187"/>
      <c r="W6" s="187">
        <v>385</v>
      </c>
      <c r="X6" s="187">
        <v>1789</v>
      </c>
      <c r="Y6" s="187">
        <v>292</v>
      </c>
      <c r="Z6" s="187">
        <v>945</v>
      </c>
      <c r="AA6" s="187"/>
      <c r="AB6" s="187">
        <v>12028</v>
      </c>
      <c r="AC6" s="187">
        <v>3352</v>
      </c>
      <c r="AD6" s="187"/>
      <c r="AE6" s="187"/>
      <c r="AF6" s="187"/>
      <c r="AG6" s="187"/>
      <c r="AH6" s="187"/>
      <c r="AI6" s="187"/>
      <c r="AJ6" s="187"/>
      <c r="AK6" s="187">
        <v>9</v>
      </c>
      <c r="AL6" s="187">
        <v>390</v>
      </c>
    </row>
    <row r="19" spans="26:26">
      <c r="Z19" s="178" t="s">
        <v>58</v>
      </c>
    </row>
  </sheetData>
  <mergeCells count="5">
    <mergeCell ref="A2:AL2"/>
    <mergeCell ref="A3:AL3"/>
    <mergeCell ref="C4:AL4"/>
    <mergeCell ref="A4:A5"/>
    <mergeCell ref="B4:B5"/>
  </mergeCells>
  <printOptions horizontalCentered="1"/>
  <pageMargins left="0.156944444444444" right="0.0388888888888889" top="0.590551181102362" bottom="0.47244094488189" header="0.31496062992126" footer="0.31496062992126"/>
  <pageSetup paperSize="9" scale="47"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7"/>
  <sheetViews>
    <sheetView showGridLines="0" showZeros="0" workbookViewId="0">
      <selection activeCell="A1" sqref="A1"/>
    </sheetView>
  </sheetViews>
  <sheetFormatPr defaultColWidth="5.75" defaultRowHeight="13.5" outlineLevelRow="6"/>
  <cols>
    <col min="1" max="1" width="15.125" style="164" customWidth="1"/>
    <col min="2" max="2" width="12" style="164" customWidth="1"/>
    <col min="3" max="10" width="8.25" style="164" customWidth="1"/>
    <col min="11" max="11" width="8.25" style="165" customWidth="1"/>
    <col min="12" max="15" width="8.25" style="164" customWidth="1"/>
    <col min="16" max="16" width="8.25" style="165" customWidth="1"/>
    <col min="17" max="23" width="8.25" style="164" customWidth="1"/>
    <col min="24" max="16384" width="5.75" style="164"/>
  </cols>
  <sheetData>
    <row r="1" ht="14.25" spans="1:1">
      <c r="A1" s="73"/>
    </row>
    <row r="2" customFormat="1" ht="14.25" spans="1:23">
      <c r="A2" s="73" t="s">
        <v>1454</v>
      </c>
      <c r="B2" s="164"/>
      <c r="C2" s="164"/>
      <c r="D2" s="164"/>
      <c r="E2" s="164"/>
      <c r="F2" s="164"/>
      <c r="G2" s="164"/>
      <c r="H2" s="164"/>
      <c r="I2" s="164"/>
      <c r="J2" s="164"/>
      <c r="K2" s="165"/>
      <c r="L2" s="164"/>
      <c r="M2" s="164"/>
      <c r="N2" s="164"/>
      <c r="O2" s="164"/>
      <c r="P2" s="165"/>
      <c r="Q2" s="164"/>
      <c r="R2" s="164"/>
      <c r="S2" s="164"/>
      <c r="T2" s="164"/>
      <c r="U2" s="164"/>
      <c r="V2" s="164"/>
      <c r="W2" s="164"/>
    </row>
    <row r="3" s="163" customFormat="1" ht="33.95" customHeight="1" spans="1:23">
      <c r="A3" s="166" t="s">
        <v>1455</v>
      </c>
      <c r="B3" s="166"/>
      <c r="C3" s="166"/>
      <c r="D3" s="166"/>
      <c r="E3" s="166"/>
      <c r="F3" s="166"/>
      <c r="G3" s="166"/>
      <c r="H3" s="166"/>
      <c r="I3" s="166"/>
      <c r="J3" s="166"/>
      <c r="K3" s="166"/>
      <c r="L3" s="166"/>
      <c r="M3" s="166"/>
      <c r="N3" s="166"/>
      <c r="O3" s="166"/>
      <c r="P3" s="166"/>
      <c r="Q3" s="166"/>
      <c r="R3" s="166"/>
      <c r="S3" s="166"/>
      <c r="T3" s="166"/>
      <c r="U3" s="166"/>
      <c r="V3" s="166"/>
      <c r="W3" s="166"/>
    </row>
    <row r="4" ht="17.1" customHeight="1" spans="1:23">
      <c r="A4" s="167"/>
      <c r="B4" s="168"/>
      <c r="C4" s="168"/>
      <c r="D4" s="168"/>
      <c r="E4" s="168"/>
      <c r="F4" s="168"/>
      <c r="G4" s="168"/>
      <c r="H4" s="168"/>
      <c r="I4" s="168"/>
      <c r="J4" s="168"/>
      <c r="K4" s="168"/>
      <c r="L4" s="168"/>
      <c r="M4" s="168"/>
      <c r="N4" s="168"/>
      <c r="O4" s="168"/>
      <c r="P4" s="168"/>
      <c r="Q4" s="168"/>
      <c r="R4" s="168"/>
      <c r="S4" s="168"/>
      <c r="T4" s="168"/>
      <c r="U4" s="168"/>
      <c r="V4" s="176"/>
      <c r="W4" s="167" t="s">
        <v>22</v>
      </c>
    </row>
    <row r="5" ht="31.5" customHeight="1" spans="1:23">
      <c r="A5" s="169" t="s">
        <v>1456</v>
      </c>
      <c r="B5" s="170" t="s">
        <v>1457</v>
      </c>
      <c r="C5" s="170"/>
      <c r="D5" s="170"/>
      <c r="E5" s="170"/>
      <c r="F5" s="170"/>
      <c r="G5" s="170"/>
      <c r="H5" s="170"/>
      <c r="I5" s="170"/>
      <c r="J5" s="170"/>
      <c r="K5" s="170"/>
      <c r="L5" s="170"/>
      <c r="M5" s="170"/>
      <c r="N5" s="170"/>
      <c r="O5" s="170"/>
      <c r="P5" s="170"/>
      <c r="Q5" s="170"/>
      <c r="R5" s="170"/>
      <c r="S5" s="170"/>
      <c r="T5" s="170"/>
      <c r="U5" s="170"/>
      <c r="V5" s="170"/>
      <c r="W5" s="170"/>
    </row>
    <row r="6" s="164" customFormat="1" ht="114" customHeight="1" spans="1:23">
      <c r="A6" s="171"/>
      <c r="B6" s="172" t="s">
        <v>1458</v>
      </c>
      <c r="C6" s="172" t="s">
        <v>1459</v>
      </c>
      <c r="D6" s="172" t="s">
        <v>1460</v>
      </c>
      <c r="E6" s="172" t="s">
        <v>1461</v>
      </c>
      <c r="F6" s="172" t="s">
        <v>1462</v>
      </c>
      <c r="G6" s="172" t="s">
        <v>1463</v>
      </c>
      <c r="H6" s="172" t="s">
        <v>1464</v>
      </c>
      <c r="I6" s="172" t="s">
        <v>1465</v>
      </c>
      <c r="J6" s="172" t="s">
        <v>1466</v>
      </c>
      <c r="K6" s="172" t="s">
        <v>1467</v>
      </c>
      <c r="L6" s="172" t="s">
        <v>1468</v>
      </c>
      <c r="M6" s="172" t="s">
        <v>1469</v>
      </c>
      <c r="N6" s="172" t="s">
        <v>1470</v>
      </c>
      <c r="O6" s="172" t="s">
        <v>1471</v>
      </c>
      <c r="P6" s="172" t="s">
        <v>1472</v>
      </c>
      <c r="Q6" s="172" t="s">
        <v>1473</v>
      </c>
      <c r="R6" s="172" t="s">
        <v>1474</v>
      </c>
      <c r="S6" s="172" t="s">
        <v>1475</v>
      </c>
      <c r="T6" s="172" t="s">
        <v>1476</v>
      </c>
      <c r="U6" s="172" t="s">
        <v>1477</v>
      </c>
      <c r="V6" s="172" t="s">
        <v>1478</v>
      </c>
      <c r="W6" s="172" t="s">
        <v>1479</v>
      </c>
    </row>
    <row r="7" s="164" customFormat="1" ht="56" customHeight="1" spans="1:23">
      <c r="A7" s="173" t="s">
        <v>92</v>
      </c>
      <c r="B7" s="173">
        <v>2049</v>
      </c>
      <c r="C7" s="174">
        <v>37</v>
      </c>
      <c r="D7" s="174"/>
      <c r="E7" s="174"/>
      <c r="F7" s="174"/>
      <c r="G7" s="174"/>
      <c r="H7" s="174"/>
      <c r="I7" s="174"/>
      <c r="J7" s="174"/>
      <c r="K7" s="175"/>
      <c r="L7" s="174">
        <v>1820</v>
      </c>
      <c r="M7" s="174"/>
      <c r="N7" s="174"/>
      <c r="O7" s="174"/>
      <c r="P7" s="175"/>
      <c r="Q7" s="174"/>
      <c r="R7" s="174"/>
      <c r="S7" s="174"/>
      <c r="T7" s="174"/>
      <c r="U7" s="174"/>
      <c r="V7" s="174">
        <v>192</v>
      </c>
      <c r="W7" s="174"/>
    </row>
  </sheetData>
  <mergeCells count="3">
    <mergeCell ref="A3:W3"/>
    <mergeCell ref="B5:W5"/>
    <mergeCell ref="A5:A6"/>
  </mergeCells>
  <printOptions horizontalCentered="1"/>
  <pageMargins left="0.118055555555556" right="0.118055555555556" top="0.590551181102362" bottom="0.47244094488189" header="0.31496062992126" footer="0.31496062992126"/>
  <pageSetup paperSize="9" scale="65"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
  <sheetViews>
    <sheetView workbookViewId="0">
      <selection activeCell="D10" sqref="D10"/>
    </sheetView>
  </sheetViews>
  <sheetFormatPr defaultColWidth="7.775" defaultRowHeight="13.5" outlineLevelCol="6"/>
  <cols>
    <col min="1" max="1" width="16.25" style="146" customWidth="1"/>
    <col min="2" max="2" width="34.125" style="146" customWidth="1"/>
    <col min="3" max="3" width="23.5" style="146" customWidth="1"/>
    <col min="4" max="4" width="22.25" style="146" customWidth="1"/>
    <col min="5" max="5" width="17.25" style="146" customWidth="1"/>
    <col min="6" max="6" width="26" style="146" customWidth="1"/>
    <col min="7" max="7" width="15.25" style="146" customWidth="1"/>
    <col min="8" max="16384" width="7.775" style="146"/>
  </cols>
  <sheetData>
    <row r="1" spans="1:1">
      <c r="A1" s="146" t="s">
        <v>1480</v>
      </c>
    </row>
    <row r="2" s="145" customFormat="1" ht="75" customHeight="1" spans="1:7">
      <c r="A2" s="131" t="s">
        <v>1481</v>
      </c>
      <c r="B2" s="131"/>
      <c r="C2" s="131"/>
      <c r="D2" s="131"/>
      <c r="E2" s="131"/>
      <c r="F2" s="131"/>
      <c r="G2" s="131"/>
    </row>
    <row r="3" ht="19" customHeight="1" spans="1:7">
      <c r="A3" s="147"/>
      <c r="B3" s="148"/>
      <c r="C3" s="149"/>
      <c r="D3" s="149"/>
      <c r="E3" s="149"/>
      <c r="F3" s="112" t="s">
        <v>1482</v>
      </c>
      <c r="G3" s="112"/>
    </row>
    <row r="4" ht="45" customHeight="1" spans="1:7">
      <c r="A4" s="113" t="s">
        <v>23</v>
      </c>
      <c r="B4" s="113"/>
      <c r="C4" s="113" t="s">
        <v>24</v>
      </c>
      <c r="D4" s="113" t="s">
        <v>25</v>
      </c>
      <c r="E4" s="113" t="s">
        <v>26</v>
      </c>
      <c r="F4" s="113"/>
      <c r="G4" s="113"/>
    </row>
    <row r="5" ht="45" customHeight="1" spans="1:7">
      <c r="A5" s="113" t="s">
        <v>27</v>
      </c>
      <c r="B5" s="113" t="s">
        <v>28</v>
      </c>
      <c r="C5" s="113"/>
      <c r="D5" s="113"/>
      <c r="E5" s="113" t="s">
        <v>29</v>
      </c>
      <c r="F5" s="114" t="s">
        <v>30</v>
      </c>
      <c r="G5" s="114" t="s">
        <v>31</v>
      </c>
    </row>
    <row r="6" ht="45" customHeight="1" spans="1:7">
      <c r="A6" s="138">
        <v>10301</v>
      </c>
      <c r="B6" s="150" t="s">
        <v>1483</v>
      </c>
      <c r="C6" s="151">
        <v>80</v>
      </c>
      <c r="D6" s="138">
        <v>476</v>
      </c>
      <c r="E6" s="152">
        <v>1700</v>
      </c>
      <c r="F6" s="153">
        <f>E6/C6</f>
        <v>21.25</v>
      </c>
      <c r="G6" s="153">
        <f>E6/D6</f>
        <v>3.57142857142857</v>
      </c>
    </row>
    <row r="7" ht="45" customHeight="1" spans="1:7">
      <c r="A7" s="117" t="s">
        <v>1484</v>
      </c>
      <c r="B7" s="154" t="s">
        <v>1485</v>
      </c>
      <c r="C7" s="155">
        <v>80</v>
      </c>
      <c r="D7" s="117">
        <v>476</v>
      </c>
      <c r="E7" s="156">
        <v>1700</v>
      </c>
      <c r="F7" s="157">
        <f>E7/C7</f>
        <v>21.25</v>
      </c>
      <c r="G7" s="157">
        <f>E7/D7</f>
        <v>3.57142857142857</v>
      </c>
    </row>
    <row r="8" ht="45" customHeight="1" spans="1:7">
      <c r="A8" s="158">
        <v>103014801</v>
      </c>
      <c r="B8" s="158" t="s">
        <v>1486</v>
      </c>
      <c r="C8" s="121"/>
      <c r="D8" s="121">
        <v>476</v>
      </c>
      <c r="E8" s="121"/>
      <c r="F8" s="159"/>
      <c r="G8" s="159"/>
    </row>
    <row r="9" ht="45" customHeight="1" spans="1:7">
      <c r="A9" s="121" t="s">
        <v>1487</v>
      </c>
      <c r="B9" s="160" t="s">
        <v>1488</v>
      </c>
      <c r="C9" s="161">
        <v>80</v>
      </c>
      <c r="D9" s="121"/>
      <c r="E9" s="162">
        <v>1700</v>
      </c>
      <c r="F9" s="159">
        <f>E9/C9</f>
        <v>21.25</v>
      </c>
      <c r="G9" s="159"/>
    </row>
    <row r="10" ht="45" customHeight="1" spans="1:7">
      <c r="A10" s="138" t="s">
        <v>1291</v>
      </c>
      <c r="B10" s="138"/>
      <c r="C10" s="138">
        <v>80</v>
      </c>
      <c r="D10" s="138">
        <v>476</v>
      </c>
      <c r="E10" s="152">
        <v>1700</v>
      </c>
      <c r="F10" s="153">
        <f>E10/C10</f>
        <v>21.25</v>
      </c>
      <c r="G10" s="153">
        <f>E10/D10</f>
        <v>3.57142857142857</v>
      </c>
    </row>
  </sheetData>
  <mergeCells count="7">
    <mergeCell ref="A2:G2"/>
    <mergeCell ref="F3:G3"/>
    <mergeCell ref="A4:B4"/>
    <mergeCell ref="E4:G4"/>
    <mergeCell ref="A10:B10"/>
    <mergeCell ref="C4:C5"/>
    <mergeCell ref="D4:D5"/>
  </mergeCells>
  <pageMargins left="0.751388888888889" right="0.751388888888889" top="1" bottom="1" header="0.5" footer="0.5"/>
  <pageSetup paperSize="9" scale="78" orientation="landscape" horizontalDpi="300" verticalDpi="3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
  <sheetViews>
    <sheetView workbookViewId="0">
      <selection activeCell="E17" sqref="E17"/>
    </sheetView>
  </sheetViews>
  <sheetFormatPr defaultColWidth="7.775" defaultRowHeight="13.5" outlineLevelCol="6"/>
  <cols>
    <col min="1" max="1" width="7.775" style="140"/>
    <col min="2" max="2" width="62.875" style="140" customWidth="1"/>
    <col min="3" max="6" width="17.25" style="141" customWidth="1"/>
    <col min="7" max="7" width="17.25" style="140" customWidth="1"/>
    <col min="8" max="16384" width="7.775" style="140"/>
  </cols>
  <sheetData>
    <row r="1" spans="1:1">
      <c r="A1" s="140" t="s">
        <v>1489</v>
      </c>
    </row>
    <row r="2" s="139" customFormat="1" ht="51" customHeight="1" spans="1:7">
      <c r="A2" s="109" t="s">
        <v>1490</v>
      </c>
      <c r="B2" s="109"/>
      <c r="C2" s="109"/>
      <c r="D2" s="109"/>
      <c r="E2" s="109"/>
      <c r="F2" s="109"/>
      <c r="G2" s="109"/>
    </row>
    <row r="3" ht="20" customHeight="1" spans="1:7">
      <c r="A3" s="110"/>
      <c r="B3" s="111"/>
      <c r="C3" s="142"/>
      <c r="D3" s="142"/>
      <c r="E3" s="142"/>
      <c r="F3" s="112" t="s">
        <v>1482</v>
      </c>
      <c r="G3" s="112"/>
    </row>
    <row r="4" ht="31" customHeight="1" spans="1:7">
      <c r="A4" s="113" t="s">
        <v>23</v>
      </c>
      <c r="B4" s="113"/>
      <c r="C4" s="113" t="s">
        <v>24</v>
      </c>
      <c r="D4" s="113" t="s">
        <v>25</v>
      </c>
      <c r="E4" s="113" t="s">
        <v>26</v>
      </c>
      <c r="F4" s="113"/>
      <c r="G4" s="113"/>
    </row>
    <row r="5" ht="31" customHeight="1" spans="1:7">
      <c r="A5" s="113" t="s">
        <v>27</v>
      </c>
      <c r="B5" s="113" t="s">
        <v>28</v>
      </c>
      <c r="C5" s="143"/>
      <c r="D5" s="143"/>
      <c r="E5" s="143" t="s">
        <v>29</v>
      </c>
      <c r="F5" s="144" t="s">
        <v>30</v>
      </c>
      <c r="G5" s="144" t="s">
        <v>31</v>
      </c>
    </row>
    <row r="6" ht="39" customHeight="1" spans="1:7">
      <c r="A6" s="119">
        <v>207</v>
      </c>
      <c r="B6" s="120" t="s">
        <v>131</v>
      </c>
      <c r="C6" s="121">
        <v>-7</v>
      </c>
      <c r="D6" s="121">
        <v>-7</v>
      </c>
      <c r="E6" s="121"/>
      <c r="F6" s="122">
        <f>E6/C6</f>
        <v>0</v>
      </c>
      <c r="G6" s="122">
        <f t="shared" ref="G6:G11" si="0">E6/D6</f>
        <v>0</v>
      </c>
    </row>
    <row r="7" ht="39" customHeight="1" spans="1:7">
      <c r="A7" s="119">
        <v>208</v>
      </c>
      <c r="B7" s="120" t="s">
        <v>132</v>
      </c>
      <c r="C7" s="121">
        <v>4</v>
      </c>
      <c r="D7" s="121">
        <v>4</v>
      </c>
      <c r="E7" s="121">
        <v>4</v>
      </c>
      <c r="F7" s="122">
        <f>E7/C7</f>
        <v>1</v>
      </c>
      <c r="G7" s="122">
        <f t="shared" si="0"/>
        <v>1</v>
      </c>
    </row>
    <row r="8" ht="39" customHeight="1" spans="1:7">
      <c r="A8" s="119">
        <v>212</v>
      </c>
      <c r="B8" s="120" t="s">
        <v>135</v>
      </c>
      <c r="C8" s="125">
        <v>313</v>
      </c>
      <c r="D8" s="125"/>
      <c r="E8" s="125">
        <v>1567</v>
      </c>
      <c r="F8" s="122">
        <f>E8/C8</f>
        <v>5.00638977635783</v>
      </c>
      <c r="G8" s="122" t="e">
        <f t="shared" si="0"/>
        <v>#DIV/0!</v>
      </c>
    </row>
    <row r="9" ht="39" customHeight="1" spans="1:7">
      <c r="A9" s="119">
        <v>229</v>
      </c>
      <c r="B9" s="120" t="s">
        <v>1286</v>
      </c>
      <c r="C9" s="125">
        <v>395</v>
      </c>
      <c r="D9" s="125">
        <v>422</v>
      </c>
      <c r="E9" s="125">
        <v>53</v>
      </c>
      <c r="F9" s="122">
        <f>E9/C9</f>
        <v>0.134177215189873</v>
      </c>
      <c r="G9" s="122">
        <f t="shared" si="0"/>
        <v>0.125592417061611</v>
      </c>
    </row>
    <row r="10" ht="39" customHeight="1" spans="1:7">
      <c r="A10" s="119">
        <v>232</v>
      </c>
      <c r="B10" s="120" t="s">
        <v>146</v>
      </c>
      <c r="C10" s="125"/>
      <c r="D10" s="125">
        <v>201</v>
      </c>
      <c r="E10" s="125">
        <v>141</v>
      </c>
      <c r="F10" s="122"/>
      <c r="G10" s="122">
        <f t="shared" si="0"/>
        <v>0.701492537313433</v>
      </c>
    </row>
    <row r="11" ht="39" customHeight="1" spans="1:7">
      <c r="A11" s="127" t="s">
        <v>1491</v>
      </c>
      <c r="B11" s="128"/>
      <c r="C11" s="129">
        <v>705</v>
      </c>
      <c r="D11" s="129">
        <v>620</v>
      </c>
      <c r="E11" s="129">
        <v>1765</v>
      </c>
      <c r="F11" s="130">
        <f>E11/C11</f>
        <v>2.50354609929078</v>
      </c>
      <c r="G11" s="130">
        <f t="shared" si="0"/>
        <v>2.84677419354839</v>
      </c>
    </row>
  </sheetData>
  <mergeCells count="7">
    <mergeCell ref="A2:G2"/>
    <mergeCell ref="F3:G3"/>
    <mergeCell ref="A4:B4"/>
    <mergeCell ref="E4:G4"/>
    <mergeCell ref="A11:B11"/>
    <mergeCell ref="C4:C5"/>
    <mergeCell ref="D4:D5"/>
  </mergeCells>
  <pageMargins left="0.751388888888889" right="0.751388888888889" top="1" bottom="1" header="0.5" footer="0.5"/>
  <pageSetup paperSize="9" scale="77" orientation="landscape" horizontalDpi="300" verticalDpi="3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C9" sqref="C9"/>
    </sheetView>
  </sheetViews>
  <sheetFormatPr defaultColWidth="9" defaultRowHeight="14.25" outlineLevelCol="6"/>
  <cols>
    <col min="1" max="1" width="49.625" customWidth="1"/>
    <col min="2" max="2" width="22.125" customWidth="1"/>
    <col min="3" max="3" width="20" customWidth="1"/>
    <col min="4" max="5" width="25.875" customWidth="1"/>
    <col min="6" max="6" width="19.875" customWidth="1"/>
  </cols>
  <sheetData>
    <row r="1" spans="1:1">
      <c r="A1" t="s">
        <v>1492</v>
      </c>
    </row>
    <row r="2" s="108" customFormat="1" ht="51" customHeight="1" spans="1:6">
      <c r="A2" s="131" t="s">
        <v>1493</v>
      </c>
      <c r="B2" s="131"/>
      <c r="C2" s="131"/>
      <c r="D2" s="131"/>
      <c r="E2" s="131"/>
      <c r="F2" s="131"/>
    </row>
    <row r="3" spans="1:6">
      <c r="A3" s="132"/>
      <c r="B3" s="133"/>
      <c r="C3" s="133"/>
      <c r="D3" s="133"/>
      <c r="E3" s="112" t="s">
        <v>1482</v>
      </c>
      <c r="F3" s="112"/>
    </row>
    <row r="4" ht="33" customHeight="1" spans="1:7">
      <c r="A4" s="113" t="s">
        <v>23</v>
      </c>
      <c r="B4" s="113" t="s">
        <v>24</v>
      </c>
      <c r="C4" s="113" t="s">
        <v>25</v>
      </c>
      <c r="D4" s="113" t="s">
        <v>26</v>
      </c>
      <c r="E4" s="113"/>
      <c r="F4" s="113"/>
      <c r="G4" s="134"/>
    </row>
    <row r="5" ht="48" customHeight="1" spans="1:7">
      <c r="A5" s="113"/>
      <c r="B5" s="113"/>
      <c r="C5" s="113"/>
      <c r="D5" s="113" t="s">
        <v>29</v>
      </c>
      <c r="E5" s="114" t="s">
        <v>30</v>
      </c>
      <c r="F5" s="114" t="s">
        <v>31</v>
      </c>
      <c r="G5" s="134"/>
    </row>
    <row r="6" ht="48" customHeight="1" spans="1:6">
      <c r="A6" s="135" t="s">
        <v>1494</v>
      </c>
      <c r="B6" s="136" t="s">
        <v>1495</v>
      </c>
      <c r="C6" s="136"/>
      <c r="D6" s="136" t="s">
        <v>1495</v>
      </c>
      <c r="E6" s="137">
        <f>D6/B6</f>
        <v>1</v>
      </c>
      <c r="F6" s="137"/>
    </row>
    <row r="7" ht="48" customHeight="1" spans="1:6">
      <c r="A7" s="135" t="s">
        <v>1496</v>
      </c>
      <c r="B7" s="136" t="s">
        <v>1497</v>
      </c>
      <c r="C7" s="136">
        <v>4</v>
      </c>
      <c r="D7" s="136">
        <v>4.08</v>
      </c>
      <c r="E7" s="137">
        <f>D7/B7</f>
        <v>0.971428571428571</v>
      </c>
      <c r="F7" s="137">
        <f>D7/C7</f>
        <v>1.02</v>
      </c>
    </row>
    <row r="8" ht="48" customHeight="1" spans="1:6">
      <c r="A8" s="135" t="s">
        <v>1498</v>
      </c>
      <c r="B8" s="136"/>
      <c r="C8" s="136">
        <v>73</v>
      </c>
      <c r="D8" s="136" t="s">
        <v>1499</v>
      </c>
      <c r="E8" s="137"/>
      <c r="F8" s="137">
        <f>D8/C8</f>
        <v>0.0958904109589041</v>
      </c>
    </row>
    <row r="9" ht="48" customHeight="1" spans="1:6">
      <c r="A9" s="138" t="s">
        <v>1291</v>
      </c>
      <c r="B9" s="138">
        <f>SUM(B6+B7+B8)</f>
        <v>7.2</v>
      </c>
      <c r="C9" s="138">
        <f>SUM(C6+C7+C8)</f>
        <v>77</v>
      </c>
      <c r="D9" s="138">
        <f>SUM(D6+D7+D8)</f>
        <v>14.08</v>
      </c>
      <c r="E9" s="138"/>
      <c r="F9" s="138"/>
    </row>
  </sheetData>
  <mergeCells count="6">
    <mergeCell ref="A2:F2"/>
    <mergeCell ref="E3:F3"/>
    <mergeCell ref="D4:F4"/>
    <mergeCell ref="A4:A5"/>
    <mergeCell ref="B4:B5"/>
    <mergeCell ref="C4:C5"/>
  </mergeCells>
  <pageMargins left="0.156944444444444" right="0.118055555555556" top="0.393055555555556" bottom="0.511805555555556" header="0.5" footer="0.5"/>
  <pageSetup paperSize="9" scale="75"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topLeftCell="A10" workbookViewId="0">
      <selection activeCell="M13" sqref="M13"/>
    </sheetView>
  </sheetViews>
  <sheetFormatPr defaultColWidth="9" defaultRowHeight="14.25" outlineLevelCol="6"/>
  <cols>
    <col min="1" max="1" width="14" customWidth="1"/>
    <col min="2" max="2" width="33.625" customWidth="1"/>
    <col min="3" max="7" width="15" customWidth="1"/>
  </cols>
  <sheetData>
    <row r="1" spans="1:1">
      <c r="A1" t="s">
        <v>1500</v>
      </c>
    </row>
    <row r="2" s="108" customFormat="1" ht="45" customHeight="1" spans="1:7">
      <c r="A2" s="109" t="s">
        <v>1501</v>
      </c>
      <c r="B2" s="109"/>
      <c r="C2" s="109"/>
      <c r="D2" s="109"/>
      <c r="E2" s="109"/>
      <c r="F2" s="109"/>
      <c r="G2" s="109"/>
    </row>
    <row r="3" ht="17" customHeight="1" spans="1:7">
      <c r="A3" s="110"/>
      <c r="B3" s="111"/>
      <c r="C3" s="111"/>
      <c r="D3" s="111"/>
      <c r="E3" s="111"/>
      <c r="F3" s="112" t="s">
        <v>1482</v>
      </c>
      <c r="G3" s="112"/>
    </row>
    <row r="4" ht="29" customHeight="1" spans="1:7">
      <c r="A4" s="113" t="s">
        <v>23</v>
      </c>
      <c r="B4" s="113"/>
      <c r="C4" s="113" t="s">
        <v>24</v>
      </c>
      <c r="D4" s="113" t="s">
        <v>25</v>
      </c>
      <c r="E4" s="113" t="s">
        <v>26</v>
      </c>
      <c r="F4" s="113"/>
      <c r="G4" s="113"/>
    </row>
    <row r="5" ht="34" customHeight="1" spans="1:7">
      <c r="A5" s="113" t="s">
        <v>27</v>
      </c>
      <c r="B5" s="113" t="s">
        <v>28</v>
      </c>
      <c r="C5" s="113"/>
      <c r="D5" s="113"/>
      <c r="E5" s="113" t="s">
        <v>29</v>
      </c>
      <c r="F5" s="114" t="s">
        <v>30</v>
      </c>
      <c r="G5" s="114" t="s">
        <v>31</v>
      </c>
    </row>
    <row r="6" ht="36" customHeight="1" spans="1:7">
      <c r="A6" s="115">
        <v>207</v>
      </c>
      <c r="B6" s="116" t="s">
        <v>131</v>
      </c>
      <c r="C6" s="117">
        <v>-7</v>
      </c>
      <c r="D6" s="117">
        <v>-7</v>
      </c>
      <c r="E6" s="117"/>
      <c r="F6" s="118">
        <f t="shared" ref="F6:F18" si="0">E6/C6</f>
        <v>0</v>
      </c>
      <c r="G6" s="118">
        <f t="shared" ref="G6:G14" si="1">E6/D6</f>
        <v>0</v>
      </c>
    </row>
    <row r="7" ht="36" customHeight="1" spans="1:7">
      <c r="A7" s="119">
        <v>20707</v>
      </c>
      <c r="B7" s="120" t="s">
        <v>1502</v>
      </c>
      <c r="C7" s="121">
        <v>18</v>
      </c>
      <c r="D7" s="121">
        <v>18</v>
      </c>
      <c r="E7" s="121"/>
      <c r="F7" s="122">
        <f t="shared" si="0"/>
        <v>0</v>
      </c>
      <c r="G7" s="122">
        <f t="shared" si="1"/>
        <v>0</v>
      </c>
    </row>
    <row r="8" ht="36" customHeight="1" spans="1:7">
      <c r="A8" s="119">
        <v>2070702</v>
      </c>
      <c r="B8" s="123" t="s">
        <v>1503</v>
      </c>
      <c r="C8" s="121">
        <v>18</v>
      </c>
      <c r="D8" s="121">
        <v>18</v>
      </c>
      <c r="E8" s="121"/>
      <c r="F8" s="122">
        <f t="shared" si="0"/>
        <v>0</v>
      </c>
      <c r="G8" s="122">
        <f t="shared" si="1"/>
        <v>0</v>
      </c>
    </row>
    <row r="9" ht="36" customHeight="1" spans="1:7">
      <c r="A9" s="119">
        <v>20709</v>
      </c>
      <c r="B9" s="120" t="s">
        <v>1504</v>
      </c>
      <c r="C9" s="121">
        <v>-25</v>
      </c>
      <c r="D9" s="121">
        <v>-25</v>
      </c>
      <c r="E9" s="121"/>
      <c r="F9" s="122">
        <f t="shared" si="0"/>
        <v>0</v>
      </c>
      <c r="G9" s="122">
        <f t="shared" si="1"/>
        <v>0</v>
      </c>
    </row>
    <row r="10" ht="36" customHeight="1" spans="1:7">
      <c r="A10" s="119">
        <v>2070904</v>
      </c>
      <c r="B10" s="123" t="s">
        <v>1505</v>
      </c>
      <c r="C10" s="121">
        <v>-25</v>
      </c>
      <c r="D10" s="121">
        <v>-25</v>
      </c>
      <c r="E10" s="121"/>
      <c r="F10" s="122">
        <f t="shared" si="0"/>
        <v>0</v>
      </c>
      <c r="G10" s="122">
        <f t="shared" si="1"/>
        <v>0</v>
      </c>
    </row>
    <row r="11" ht="36" customHeight="1" spans="1:7">
      <c r="A11" s="115">
        <v>208</v>
      </c>
      <c r="B11" s="116" t="s">
        <v>132</v>
      </c>
      <c r="C11" s="117">
        <v>4</v>
      </c>
      <c r="D11" s="117">
        <v>4</v>
      </c>
      <c r="E11" s="117">
        <v>4</v>
      </c>
      <c r="F11" s="118">
        <f t="shared" si="0"/>
        <v>1</v>
      </c>
      <c r="G11" s="118">
        <f t="shared" si="1"/>
        <v>1</v>
      </c>
    </row>
    <row r="12" ht="36" customHeight="1" spans="1:7">
      <c r="A12" s="119">
        <v>20822</v>
      </c>
      <c r="B12" s="120" t="s">
        <v>1506</v>
      </c>
      <c r="C12" s="124">
        <v>4</v>
      </c>
      <c r="D12" s="124">
        <v>4</v>
      </c>
      <c r="E12" s="124">
        <v>4</v>
      </c>
      <c r="F12" s="122">
        <f t="shared" si="0"/>
        <v>1</v>
      </c>
      <c r="G12" s="122">
        <f t="shared" si="1"/>
        <v>1</v>
      </c>
    </row>
    <row r="13" ht="36" customHeight="1" spans="1:7">
      <c r="A13" s="119">
        <v>2082201</v>
      </c>
      <c r="B13" s="123" t="s">
        <v>1507</v>
      </c>
      <c r="C13" s="125">
        <v>4</v>
      </c>
      <c r="D13" s="125">
        <v>4</v>
      </c>
      <c r="E13" s="125">
        <v>4</v>
      </c>
      <c r="F13" s="122">
        <f t="shared" si="0"/>
        <v>1</v>
      </c>
      <c r="G13" s="122">
        <f t="shared" si="1"/>
        <v>1</v>
      </c>
    </row>
    <row r="14" ht="36" customHeight="1" spans="1:7">
      <c r="A14" s="115">
        <v>212</v>
      </c>
      <c r="B14" s="116" t="s">
        <v>135</v>
      </c>
      <c r="C14" s="126">
        <v>313</v>
      </c>
      <c r="D14" s="126"/>
      <c r="E14" s="126">
        <v>1567</v>
      </c>
      <c r="F14" s="118">
        <f t="shared" si="0"/>
        <v>5.00638977635783</v>
      </c>
      <c r="G14" s="118" t="e">
        <f t="shared" si="1"/>
        <v>#DIV/0!</v>
      </c>
    </row>
    <row r="15" ht="36" customHeight="1" spans="1:7">
      <c r="A15" s="119">
        <v>21208</v>
      </c>
      <c r="B15" s="123" t="s">
        <v>1508</v>
      </c>
      <c r="C15" s="125">
        <v>313</v>
      </c>
      <c r="D15" s="125"/>
      <c r="E15" s="125">
        <v>1567</v>
      </c>
      <c r="F15" s="122">
        <f t="shared" si="0"/>
        <v>5.00638977635783</v>
      </c>
      <c r="G15" s="122"/>
    </row>
    <row r="16" ht="36" customHeight="1" spans="1:7">
      <c r="A16" s="115">
        <v>229</v>
      </c>
      <c r="B16" s="116" t="s">
        <v>1286</v>
      </c>
      <c r="C16" s="126">
        <v>395</v>
      </c>
      <c r="D16" s="126">
        <v>422</v>
      </c>
      <c r="E16" s="126">
        <v>53</v>
      </c>
      <c r="F16" s="118">
        <f t="shared" si="0"/>
        <v>0.134177215189873</v>
      </c>
      <c r="G16" s="118">
        <f t="shared" ref="G16:G25" si="2">E16/D16</f>
        <v>0.125592417061611</v>
      </c>
    </row>
    <row r="17" ht="36" customHeight="1" spans="1:7">
      <c r="A17" s="119">
        <v>22960</v>
      </c>
      <c r="B17" s="120" t="s">
        <v>1509</v>
      </c>
      <c r="C17" s="125">
        <v>395</v>
      </c>
      <c r="D17" s="125">
        <v>422</v>
      </c>
      <c r="E17" s="125"/>
      <c r="F17" s="122">
        <f t="shared" si="0"/>
        <v>0</v>
      </c>
      <c r="G17" s="122">
        <f t="shared" si="2"/>
        <v>0</v>
      </c>
    </row>
    <row r="18" ht="36" customHeight="1" spans="1:7">
      <c r="A18" s="119">
        <v>2296002</v>
      </c>
      <c r="B18" s="123" t="s">
        <v>1510</v>
      </c>
      <c r="C18" s="125">
        <v>395</v>
      </c>
      <c r="D18" s="125">
        <v>378</v>
      </c>
      <c r="E18" s="125">
        <v>53</v>
      </c>
      <c r="F18" s="122">
        <f t="shared" si="0"/>
        <v>0.134177215189873</v>
      </c>
      <c r="G18" s="122">
        <f t="shared" si="2"/>
        <v>0.14021164021164</v>
      </c>
    </row>
    <row r="19" ht="36" customHeight="1" spans="1:7">
      <c r="A19" s="119">
        <v>2296004</v>
      </c>
      <c r="B19" s="123" t="s">
        <v>1511</v>
      </c>
      <c r="C19" s="125"/>
      <c r="D19" s="125">
        <v>3</v>
      </c>
      <c r="E19" s="125"/>
      <c r="F19" s="122"/>
      <c r="G19" s="122">
        <f t="shared" si="2"/>
        <v>0</v>
      </c>
    </row>
    <row r="20" ht="36" customHeight="1" spans="1:7">
      <c r="A20" s="119">
        <v>2296006</v>
      </c>
      <c r="B20" s="123" t="s">
        <v>1512</v>
      </c>
      <c r="C20" s="125"/>
      <c r="D20" s="125">
        <v>41</v>
      </c>
      <c r="E20" s="125"/>
      <c r="F20" s="122"/>
      <c r="G20" s="122">
        <f t="shared" si="2"/>
        <v>0</v>
      </c>
    </row>
    <row r="21" ht="36" customHeight="1" spans="1:7">
      <c r="A21" s="115">
        <v>232</v>
      </c>
      <c r="B21" s="116" t="s">
        <v>146</v>
      </c>
      <c r="C21" s="126"/>
      <c r="D21" s="126">
        <v>201</v>
      </c>
      <c r="E21" s="126">
        <v>141</v>
      </c>
      <c r="F21" s="118"/>
      <c r="G21" s="118">
        <f t="shared" si="2"/>
        <v>0.701492537313433</v>
      </c>
    </row>
    <row r="22" ht="36" customHeight="1" spans="1:7">
      <c r="A22" s="119">
        <v>23204</v>
      </c>
      <c r="B22" s="120" t="s">
        <v>1513</v>
      </c>
      <c r="C22" s="125"/>
      <c r="D22" s="125">
        <v>201</v>
      </c>
      <c r="E22" s="125">
        <v>141</v>
      </c>
      <c r="F22" s="122"/>
      <c r="G22" s="122">
        <f t="shared" si="2"/>
        <v>0.701492537313433</v>
      </c>
    </row>
    <row r="23" ht="36" customHeight="1" spans="1:7">
      <c r="A23" s="119">
        <v>2320431</v>
      </c>
      <c r="B23" s="123" t="s">
        <v>1514</v>
      </c>
      <c r="C23" s="125"/>
      <c r="D23" s="125">
        <v>60</v>
      </c>
      <c r="E23" s="125"/>
      <c r="F23" s="122"/>
      <c r="G23" s="122">
        <f t="shared" si="2"/>
        <v>0</v>
      </c>
    </row>
    <row r="24" ht="36" customHeight="1" spans="1:7">
      <c r="A24" s="119">
        <v>2320433</v>
      </c>
      <c r="B24" s="123" t="s">
        <v>1515</v>
      </c>
      <c r="C24" s="125"/>
      <c r="D24" s="125">
        <v>141</v>
      </c>
      <c r="E24" s="125">
        <v>141</v>
      </c>
      <c r="F24" s="122"/>
      <c r="G24" s="122">
        <f t="shared" si="2"/>
        <v>1</v>
      </c>
    </row>
    <row r="25" ht="36" customHeight="1" spans="1:7">
      <c r="A25" s="127" t="s">
        <v>1491</v>
      </c>
      <c r="B25" s="128"/>
      <c r="C25" s="129">
        <v>705</v>
      </c>
      <c r="D25" s="129">
        <v>620</v>
      </c>
      <c r="E25" s="129">
        <v>1765</v>
      </c>
      <c r="F25" s="130">
        <f>E25/C25</f>
        <v>2.50354609929078</v>
      </c>
      <c r="G25" s="130">
        <f t="shared" si="2"/>
        <v>2.84677419354839</v>
      </c>
    </row>
  </sheetData>
  <mergeCells count="7">
    <mergeCell ref="A2:G2"/>
    <mergeCell ref="F3:G3"/>
    <mergeCell ref="A4:B4"/>
    <mergeCell ref="E4:G4"/>
    <mergeCell ref="A25:B25"/>
    <mergeCell ref="C4:C5"/>
    <mergeCell ref="D4:D5"/>
  </mergeCells>
  <pageMargins left="0.236111111111111" right="0.156944444444444" top="0.472222222222222" bottom="0.0388888888888889" header="0.5" footer="0.5"/>
  <pageSetup paperSize="9" scale="75"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13"/>
  <sheetViews>
    <sheetView showGridLines="0" showZeros="0" workbookViewId="0">
      <pane ySplit="5" topLeftCell="A240" activePane="bottomLeft" state="frozen"/>
      <selection/>
      <selection pane="bottomLeft" activeCell="G241" sqref="G241"/>
    </sheetView>
  </sheetViews>
  <sheetFormatPr defaultColWidth="9" defaultRowHeight="13.5"/>
  <cols>
    <col min="1" max="1" width="64.125" style="67" customWidth="1"/>
    <col min="2" max="2" width="7.5" style="71" customWidth="1"/>
    <col min="3" max="3" width="7.625" style="71" customWidth="1"/>
    <col min="4" max="4" width="7.875" style="71" customWidth="1"/>
    <col min="5" max="6" width="6.8" style="72" customWidth="1"/>
    <col min="7" max="7" width="64.125" style="67" customWidth="1"/>
    <col min="8" max="8" width="8.375" style="71" customWidth="1"/>
    <col min="9" max="9" width="8.125" style="71" customWidth="1"/>
    <col min="10" max="10" width="8" style="71" customWidth="1"/>
    <col min="11" max="12" width="7.21666666666667" style="67" customWidth="1"/>
    <col min="13" max="16384" width="9" style="67"/>
  </cols>
  <sheetData>
    <row r="1" s="67" customFormat="1" ht="14.25" spans="1:10">
      <c r="A1" s="73" t="s">
        <v>1516</v>
      </c>
      <c r="B1" s="74"/>
      <c r="C1" s="74"/>
      <c r="D1" s="74"/>
      <c r="E1" s="75"/>
      <c r="F1" s="75"/>
      <c r="H1" s="71"/>
      <c r="I1" s="71"/>
      <c r="J1" s="71"/>
    </row>
    <row r="2" s="68" customFormat="1" ht="39" customHeight="1" spans="1:12">
      <c r="A2" s="76" t="s">
        <v>1517</v>
      </c>
      <c r="B2" s="76"/>
      <c r="C2" s="76"/>
      <c r="D2" s="76"/>
      <c r="E2" s="77"/>
      <c r="F2" s="77"/>
      <c r="G2" s="76"/>
      <c r="H2" s="76"/>
      <c r="I2" s="76"/>
      <c r="J2" s="76"/>
      <c r="K2" s="76"/>
      <c r="L2" s="76"/>
    </row>
    <row r="3" s="67" customFormat="1" ht="14.25" customHeight="1" spans="2:12">
      <c r="B3" s="71"/>
      <c r="C3" s="71"/>
      <c r="D3" s="71"/>
      <c r="E3" s="72"/>
      <c r="F3" s="72"/>
      <c r="H3" s="71"/>
      <c r="I3" s="71"/>
      <c r="J3" s="71"/>
      <c r="L3" s="99" t="s">
        <v>22</v>
      </c>
    </row>
    <row r="4" s="67" customFormat="1" ht="28" customHeight="1" spans="1:12">
      <c r="A4" s="78" t="s">
        <v>1114</v>
      </c>
      <c r="B4" s="78"/>
      <c r="C4" s="78"/>
      <c r="D4" s="78"/>
      <c r="E4" s="79"/>
      <c r="F4" s="79"/>
      <c r="G4" s="78" t="s">
        <v>1115</v>
      </c>
      <c r="H4" s="78"/>
      <c r="I4" s="78"/>
      <c r="J4" s="78"/>
      <c r="K4" s="78"/>
      <c r="L4" s="78"/>
    </row>
    <row r="5" s="69" customFormat="1" ht="19.5" customHeight="1" spans="1:12">
      <c r="A5" s="80" t="s">
        <v>23</v>
      </c>
      <c r="B5" s="80" t="s">
        <v>24</v>
      </c>
      <c r="C5" s="80" t="s">
        <v>25</v>
      </c>
      <c r="D5" s="80" t="s">
        <v>26</v>
      </c>
      <c r="E5" s="81"/>
      <c r="F5" s="81"/>
      <c r="G5" s="80" t="s">
        <v>23</v>
      </c>
      <c r="H5" s="80" t="s">
        <v>24</v>
      </c>
      <c r="I5" s="80" t="s">
        <v>25</v>
      </c>
      <c r="J5" s="80" t="s">
        <v>26</v>
      </c>
      <c r="K5" s="80"/>
      <c r="L5" s="80"/>
    </row>
    <row r="6" s="69" customFormat="1" ht="60" customHeight="1" spans="1:12">
      <c r="A6" s="80"/>
      <c r="B6" s="80"/>
      <c r="C6" s="80"/>
      <c r="D6" s="80" t="s">
        <v>29</v>
      </c>
      <c r="E6" s="82" t="s">
        <v>30</v>
      </c>
      <c r="F6" s="82" t="s">
        <v>31</v>
      </c>
      <c r="G6" s="80"/>
      <c r="H6" s="80"/>
      <c r="I6" s="80"/>
      <c r="J6" s="80" t="s">
        <v>29</v>
      </c>
      <c r="K6" s="100" t="s">
        <v>30</v>
      </c>
      <c r="L6" s="100" t="s">
        <v>31</v>
      </c>
    </row>
    <row r="7" s="67" customFormat="1" ht="17" customHeight="1" spans="1:12">
      <c r="A7" s="83" t="s">
        <v>1518</v>
      </c>
      <c r="B7" s="84"/>
      <c r="C7" s="84"/>
      <c r="D7" s="84"/>
      <c r="E7" s="85" t="e">
        <f>D7/、B7</f>
        <v>#NAME?</v>
      </c>
      <c r="F7" s="85" t="e">
        <f>D7/C7</f>
        <v>#DIV/0!</v>
      </c>
      <c r="G7" s="83" t="s">
        <v>1519</v>
      </c>
      <c r="H7" s="86">
        <f>H8+H14+H20</f>
        <v>0</v>
      </c>
      <c r="I7" s="86">
        <f>I8+I14+I20</f>
        <v>-7</v>
      </c>
      <c r="J7" s="86">
        <f>J8+J14+J20</f>
        <v>0</v>
      </c>
      <c r="K7" s="94" t="e">
        <f>J7/H7</f>
        <v>#DIV/0!</v>
      </c>
      <c r="L7" s="94">
        <f>J7/I7</f>
        <v>0</v>
      </c>
    </row>
    <row r="8" s="67" customFormat="1" ht="17" customHeight="1" spans="1:12">
      <c r="A8" s="83" t="s">
        <v>1520</v>
      </c>
      <c r="B8" s="84"/>
      <c r="C8" s="84"/>
      <c r="D8" s="84"/>
      <c r="E8" s="85" t="e">
        <f t="shared" ref="E8:E71" si="0">D8/B8</f>
        <v>#DIV/0!</v>
      </c>
      <c r="F8" s="85" t="e">
        <f t="shared" ref="F8:F71" si="1">D8/C8</f>
        <v>#DIV/0!</v>
      </c>
      <c r="G8" s="87" t="s">
        <v>1521</v>
      </c>
      <c r="H8" s="88">
        <f>SUM(H9:H13)</f>
        <v>0</v>
      </c>
      <c r="I8" s="88">
        <f>SUM(I9:I13)</f>
        <v>18</v>
      </c>
      <c r="J8" s="88">
        <f>SUM(J9:J13)</f>
        <v>0</v>
      </c>
      <c r="K8" s="89" t="e">
        <f t="shared" ref="K8:K71" si="2">J8/H8</f>
        <v>#DIV/0!</v>
      </c>
      <c r="L8" s="89">
        <f t="shared" ref="L8:L71" si="3">J8/I8</f>
        <v>0</v>
      </c>
    </row>
    <row r="9" s="67" customFormat="1" ht="17" customHeight="1" spans="1:12">
      <c r="A9" s="83" t="s">
        <v>1522</v>
      </c>
      <c r="B9" s="84"/>
      <c r="C9" s="84"/>
      <c r="D9" s="84"/>
      <c r="E9" s="85" t="e">
        <f t="shared" si="0"/>
        <v>#DIV/0!</v>
      </c>
      <c r="F9" s="85" t="e">
        <f t="shared" si="1"/>
        <v>#DIV/0!</v>
      </c>
      <c r="G9" s="87" t="s">
        <v>1523</v>
      </c>
      <c r="H9" s="88"/>
      <c r="I9" s="88"/>
      <c r="J9" s="88"/>
      <c r="K9" s="89" t="e">
        <f t="shared" si="2"/>
        <v>#DIV/0!</v>
      </c>
      <c r="L9" s="89" t="e">
        <f t="shared" si="3"/>
        <v>#DIV/0!</v>
      </c>
    </row>
    <row r="10" s="67" customFormat="1" ht="17" customHeight="1" spans="1:12">
      <c r="A10" s="83" t="s">
        <v>1524</v>
      </c>
      <c r="B10" s="84"/>
      <c r="C10" s="84"/>
      <c r="D10" s="84"/>
      <c r="E10" s="85" t="e">
        <f t="shared" si="0"/>
        <v>#DIV/0!</v>
      </c>
      <c r="F10" s="85" t="e">
        <f t="shared" si="1"/>
        <v>#DIV/0!</v>
      </c>
      <c r="G10" s="87" t="s">
        <v>1525</v>
      </c>
      <c r="H10" s="88"/>
      <c r="I10" s="88">
        <v>18</v>
      </c>
      <c r="J10" s="88"/>
      <c r="K10" s="89" t="e">
        <f t="shared" si="2"/>
        <v>#DIV/0!</v>
      </c>
      <c r="L10" s="89">
        <f t="shared" si="3"/>
        <v>0</v>
      </c>
    </row>
    <row r="11" s="67" customFormat="1" ht="17" customHeight="1" spans="1:12">
      <c r="A11" s="83" t="s">
        <v>1526</v>
      </c>
      <c r="B11" s="84"/>
      <c r="C11" s="84"/>
      <c r="D11" s="84"/>
      <c r="E11" s="85" t="e">
        <f t="shared" si="0"/>
        <v>#DIV/0!</v>
      </c>
      <c r="F11" s="85" t="e">
        <f t="shared" si="1"/>
        <v>#DIV/0!</v>
      </c>
      <c r="G11" s="87" t="s">
        <v>1527</v>
      </c>
      <c r="H11" s="88"/>
      <c r="I11" s="88"/>
      <c r="J11" s="88"/>
      <c r="K11" s="89" t="e">
        <f t="shared" si="2"/>
        <v>#DIV/0!</v>
      </c>
      <c r="L11" s="89" t="e">
        <f t="shared" si="3"/>
        <v>#DIV/0!</v>
      </c>
    </row>
    <row r="12" s="67" customFormat="1" ht="17" customHeight="1" spans="1:12">
      <c r="A12" s="83" t="s">
        <v>1528</v>
      </c>
      <c r="B12" s="86">
        <f>SUM(B13:B17)</f>
        <v>80</v>
      </c>
      <c r="C12" s="86">
        <f>SUM(C13:C17)</f>
        <v>476</v>
      </c>
      <c r="D12" s="86">
        <f>SUM(D13:D17)</f>
        <v>1700</v>
      </c>
      <c r="E12" s="85">
        <f t="shared" si="0"/>
        <v>21.25</v>
      </c>
      <c r="F12" s="85">
        <f t="shared" si="1"/>
        <v>3.57142857142857</v>
      </c>
      <c r="G12" s="87" t="s">
        <v>1529</v>
      </c>
      <c r="H12" s="88"/>
      <c r="I12" s="88"/>
      <c r="J12" s="88"/>
      <c r="K12" s="89" t="e">
        <f t="shared" si="2"/>
        <v>#DIV/0!</v>
      </c>
      <c r="L12" s="89" t="e">
        <f t="shared" si="3"/>
        <v>#DIV/0!</v>
      </c>
    </row>
    <row r="13" s="67" customFormat="1" ht="17" customHeight="1" spans="1:12">
      <c r="A13" s="89" t="s">
        <v>1486</v>
      </c>
      <c r="B13" s="88"/>
      <c r="C13" s="88">
        <v>476</v>
      </c>
      <c r="D13" s="88"/>
      <c r="E13" s="90" t="e">
        <f t="shared" si="0"/>
        <v>#DIV/0!</v>
      </c>
      <c r="F13" s="90">
        <f t="shared" si="1"/>
        <v>0</v>
      </c>
      <c r="G13" s="87" t="s">
        <v>1530</v>
      </c>
      <c r="H13" s="88"/>
      <c r="I13" s="88"/>
      <c r="J13" s="88"/>
      <c r="K13" s="89" t="e">
        <f t="shared" si="2"/>
        <v>#DIV/0!</v>
      </c>
      <c r="L13" s="89" t="e">
        <f t="shared" si="3"/>
        <v>#DIV/0!</v>
      </c>
    </row>
    <row r="14" s="67" customFormat="1" ht="17" customHeight="1" spans="1:12">
      <c r="A14" s="89" t="s">
        <v>1531</v>
      </c>
      <c r="B14" s="88"/>
      <c r="C14" s="88"/>
      <c r="D14" s="88"/>
      <c r="E14" s="90" t="e">
        <f t="shared" si="0"/>
        <v>#DIV/0!</v>
      </c>
      <c r="F14" s="90" t="e">
        <f t="shared" si="1"/>
        <v>#DIV/0!</v>
      </c>
      <c r="G14" s="87" t="s">
        <v>1532</v>
      </c>
      <c r="H14" s="88">
        <f>SUM(H15:H19)</f>
        <v>0</v>
      </c>
      <c r="I14" s="88">
        <f>SUM(I15:I19)</f>
        <v>-25</v>
      </c>
      <c r="J14" s="88">
        <f>SUM(J15:J19)</f>
        <v>0</v>
      </c>
      <c r="K14" s="89" t="e">
        <f t="shared" si="2"/>
        <v>#DIV/0!</v>
      </c>
      <c r="L14" s="89">
        <f t="shared" si="3"/>
        <v>0</v>
      </c>
    </row>
    <row r="15" s="67" customFormat="1" ht="17" customHeight="1" spans="1:12">
      <c r="A15" s="89" t="s">
        <v>1533</v>
      </c>
      <c r="B15" s="88"/>
      <c r="C15" s="88"/>
      <c r="D15" s="88"/>
      <c r="E15" s="90" t="e">
        <f t="shared" si="0"/>
        <v>#DIV/0!</v>
      </c>
      <c r="F15" s="90" t="e">
        <f t="shared" si="1"/>
        <v>#DIV/0!</v>
      </c>
      <c r="G15" s="87" t="s">
        <v>1534</v>
      </c>
      <c r="H15" s="88"/>
      <c r="I15" s="88"/>
      <c r="J15" s="88"/>
      <c r="K15" s="89" t="e">
        <f t="shared" si="2"/>
        <v>#DIV/0!</v>
      </c>
      <c r="L15" s="89" t="e">
        <f t="shared" si="3"/>
        <v>#DIV/0!</v>
      </c>
    </row>
    <row r="16" s="67" customFormat="1" ht="17" customHeight="1" spans="1:12">
      <c r="A16" s="89" t="s">
        <v>1535</v>
      </c>
      <c r="B16" s="88"/>
      <c r="C16" s="88"/>
      <c r="D16" s="88"/>
      <c r="E16" s="90" t="e">
        <f t="shared" si="0"/>
        <v>#DIV/0!</v>
      </c>
      <c r="F16" s="90" t="e">
        <f t="shared" si="1"/>
        <v>#DIV/0!</v>
      </c>
      <c r="G16" s="87" t="s">
        <v>1536</v>
      </c>
      <c r="H16" s="88"/>
      <c r="I16" s="88"/>
      <c r="J16" s="88"/>
      <c r="K16" s="89" t="e">
        <f t="shared" si="2"/>
        <v>#DIV/0!</v>
      </c>
      <c r="L16" s="89" t="e">
        <f t="shared" si="3"/>
        <v>#DIV/0!</v>
      </c>
    </row>
    <row r="17" s="67" customFormat="1" ht="17" customHeight="1" spans="1:12">
      <c r="A17" s="89" t="s">
        <v>1537</v>
      </c>
      <c r="B17" s="91">
        <v>80</v>
      </c>
      <c r="C17" s="91"/>
      <c r="D17" s="91">
        <v>1700</v>
      </c>
      <c r="E17" s="90">
        <f t="shared" si="0"/>
        <v>21.25</v>
      </c>
      <c r="F17" s="90" t="e">
        <f t="shared" si="1"/>
        <v>#DIV/0!</v>
      </c>
      <c r="G17" s="87" t="s">
        <v>1538</v>
      </c>
      <c r="H17" s="88"/>
      <c r="I17" s="88">
        <v>-25</v>
      </c>
      <c r="J17" s="88"/>
      <c r="K17" s="89" t="e">
        <f t="shared" si="2"/>
        <v>#DIV/0!</v>
      </c>
      <c r="L17" s="89">
        <f t="shared" si="3"/>
        <v>0</v>
      </c>
    </row>
    <row r="18" s="67" customFormat="1" ht="17" customHeight="1" spans="1:12">
      <c r="A18" s="83" t="s">
        <v>1539</v>
      </c>
      <c r="B18" s="84"/>
      <c r="C18" s="84"/>
      <c r="D18" s="84"/>
      <c r="E18" s="85" t="e">
        <f t="shared" si="0"/>
        <v>#DIV/0!</v>
      </c>
      <c r="F18" s="85" t="e">
        <f t="shared" si="1"/>
        <v>#DIV/0!</v>
      </c>
      <c r="G18" s="87" t="s">
        <v>1540</v>
      </c>
      <c r="H18" s="88"/>
      <c r="I18" s="88"/>
      <c r="J18" s="88"/>
      <c r="K18" s="89" t="e">
        <f t="shared" si="2"/>
        <v>#DIV/0!</v>
      </c>
      <c r="L18" s="89" t="e">
        <f t="shared" si="3"/>
        <v>#DIV/0!</v>
      </c>
    </row>
    <row r="19" s="67" customFormat="1" ht="17" customHeight="1" spans="1:12">
      <c r="A19" s="83" t="s">
        <v>1541</v>
      </c>
      <c r="B19" s="84">
        <f>SUM(B20:B21)</f>
        <v>0</v>
      </c>
      <c r="C19" s="84">
        <f>SUM(C20:C21)</f>
        <v>0</v>
      </c>
      <c r="D19" s="84">
        <f>SUM(D20:D21)</f>
        <v>0</v>
      </c>
      <c r="E19" s="85" t="e">
        <f t="shared" si="0"/>
        <v>#DIV/0!</v>
      </c>
      <c r="F19" s="85" t="e">
        <f t="shared" si="1"/>
        <v>#DIV/0!</v>
      </c>
      <c r="G19" s="87" t="s">
        <v>1542</v>
      </c>
      <c r="H19" s="88"/>
      <c r="I19" s="88"/>
      <c r="J19" s="88"/>
      <c r="K19" s="89" t="e">
        <f t="shared" si="2"/>
        <v>#DIV/0!</v>
      </c>
      <c r="L19" s="89" t="e">
        <f t="shared" si="3"/>
        <v>#DIV/0!</v>
      </c>
    </row>
    <row r="20" s="67" customFormat="1" ht="17" customHeight="1" spans="1:12">
      <c r="A20" s="89" t="s">
        <v>1543</v>
      </c>
      <c r="B20" s="88"/>
      <c r="C20" s="88"/>
      <c r="D20" s="88"/>
      <c r="E20" s="90" t="e">
        <f t="shared" si="0"/>
        <v>#DIV/0!</v>
      </c>
      <c r="F20" s="90" t="e">
        <f t="shared" si="1"/>
        <v>#DIV/0!</v>
      </c>
      <c r="G20" s="87" t="s">
        <v>1544</v>
      </c>
      <c r="H20" s="88">
        <f>SUM(H21:H22)</f>
        <v>0</v>
      </c>
      <c r="I20" s="88">
        <f>SUM(I21:I22)</f>
        <v>0</v>
      </c>
      <c r="J20" s="88">
        <f>SUM(J21:J22)</f>
        <v>0</v>
      </c>
      <c r="K20" s="89" t="e">
        <f t="shared" si="2"/>
        <v>#DIV/0!</v>
      </c>
      <c r="L20" s="89" t="e">
        <f t="shared" si="3"/>
        <v>#DIV/0!</v>
      </c>
    </row>
    <row r="21" s="67" customFormat="1" ht="17" customHeight="1" spans="1:12">
      <c r="A21" s="89" t="s">
        <v>1545</v>
      </c>
      <c r="B21" s="88"/>
      <c r="C21" s="88"/>
      <c r="D21" s="88"/>
      <c r="E21" s="90" t="e">
        <f t="shared" si="0"/>
        <v>#DIV/0!</v>
      </c>
      <c r="F21" s="90" t="e">
        <f t="shared" si="1"/>
        <v>#DIV/0!</v>
      </c>
      <c r="G21" s="92" t="s">
        <v>1546</v>
      </c>
      <c r="H21" s="88"/>
      <c r="I21" s="88"/>
      <c r="J21" s="88"/>
      <c r="K21" s="89" t="e">
        <f t="shared" si="2"/>
        <v>#DIV/0!</v>
      </c>
      <c r="L21" s="89" t="e">
        <f t="shared" si="3"/>
        <v>#DIV/0!</v>
      </c>
    </row>
    <row r="22" s="67" customFormat="1" ht="17" customHeight="1" spans="1:12">
      <c r="A22" s="83" t="s">
        <v>1547</v>
      </c>
      <c r="B22" s="84"/>
      <c r="C22" s="84"/>
      <c r="D22" s="84"/>
      <c r="E22" s="85" t="e">
        <f t="shared" si="0"/>
        <v>#DIV/0!</v>
      </c>
      <c r="F22" s="85" t="e">
        <f t="shared" si="1"/>
        <v>#DIV/0!</v>
      </c>
      <c r="G22" s="92" t="s">
        <v>1548</v>
      </c>
      <c r="H22" s="88"/>
      <c r="I22" s="88"/>
      <c r="J22" s="88"/>
      <c r="K22" s="89" t="e">
        <f t="shared" si="2"/>
        <v>#DIV/0!</v>
      </c>
      <c r="L22" s="89" t="e">
        <f t="shared" si="3"/>
        <v>#DIV/0!</v>
      </c>
    </row>
    <row r="23" s="67" customFormat="1" ht="17" customHeight="1" spans="1:12">
      <c r="A23" s="83" t="s">
        <v>1549</v>
      </c>
      <c r="B23" s="84"/>
      <c r="C23" s="84"/>
      <c r="D23" s="84"/>
      <c r="E23" s="85" t="e">
        <f t="shared" si="0"/>
        <v>#DIV/0!</v>
      </c>
      <c r="F23" s="85" t="e">
        <f t="shared" si="1"/>
        <v>#DIV/0!</v>
      </c>
      <c r="G23" s="83" t="s">
        <v>1550</v>
      </c>
      <c r="H23" s="86">
        <f>H24+H28+H32</f>
        <v>4</v>
      </c>
      <c r="I23" s="86">
        <f>I24+I28+I32</f>
        <v>4</v>
      </c>
      <c r="J23" s="86">
        <f>J24+J28+J32</f>
        <v>4</v>
      </c>
      <c r="K23" s="94">
        <f t="shared" si="2"/>
        <v>1</v>
      </c>
      <c r="L23" s="94">
        <f t="shared" si="3"/>
        <v>1</v>
      </c>
    </row>
    <row r="24" s="67" customFormat="1" ht="17" customHeight="1" spans="1:12">
      <c r="A24" s="83" t="s">
        <v>1551</v>
      </c>
      <c r="B24" s="84"/>
      <c r="C24" s="84"/>
      <c r="D24" s="84"/>
      <c r="E24" s="85" t="e">
        <f t="shared" si="0"/>
        <v>#DIV/0!</v>
      </c>
      <c r="F24" s="85" t="e">
        <f t="shared" si="1"/>
        <v>#DIV/0!</v>
      </c>
      <c r="G24" s="87" t="s">
        <v>1552</v>
      </c>
      <c r="H24" s="88">
        <f>SUM(H25:H27)</f>
        <v>4</v>
      </c>
      <c r="I24" s="88">
        <f>SUM(I25:I27)</f>
        <v>4</v>
      </c>
      <c r="J24" s="88">
        <f>SUM(J25:J27)</f>
        <v>4</v>
      </c>
      <c r="K24" s="89">
        <f t="shared" si="2"/>
        <v>1</v>
      </c>
      <c r="L24" s="89">
        <f t="shared" si="3"/>
        <v>1</v>
      </c>
    </row>
    <row r="25" s="67" customFormat="1" ht="17" customHeight="1" spans="1:12">
      <c r="A25" s="83" t="s">
        <v>1553</v>
      </c>
      <c r="B25" s="84"/>
      <c r="C25" s="84"/>
      <c r="D25" s="84"/>
      <c r="E25" s="85" t="e">
        <f t="shared" si="0"/>
        <v>#DIV/0!</v>
      </c>
      <c r="F25" s="85" t="e">
        <f t="shared" si="1"/>
        <v>#DIV/0!</v>
      </c>
      <c r="G25" s="87" t="s">
        <v>1554</v>
      </c>
      <c r="H25" s="88">
        <v>4</v>
      </c>
      <c r="I25" s="88">
        <v>4</v>
      </c>
      <c r="J25" s="88">
        <v>4</v>
      </c>
      <c r="K25" s="89">
        <f t="shared" si="2"/>
        <v>1</v>
      </c>
      <c r="L25" s="89">
        <f t="shared" si="3"/>
        <v>1</v>
      </c>
    </row>
    <row r="26" s="67" customFormat="1" ht="17" customHeight="1" spans="1:12">
      <c r="A26" s="83" t="s">
        <v>1555</v>
      </c>
      <c r="B26" s="84"/>
      <c r="C26" s="84"/>
      <c r="D26" s="84"/>
      <c r="E26" s="85" t="e">
        <f t="shared" si="0"/>
        <v>#DIV/0!</v>
      </c>
      <c r="F26" s="85" t="e">
        <f t="shared" si="1"/>
        <v>#DIV/0!</v>
      </c>
      <c r="G26" s="87" t="s">
        <v>1556</v>
      </c>
      <c r="H26" s="88"/>
      <c r="I26" s="88"/>
      <c r="J26" s="88"/>
      <c r="K26" s="89" t="e">
        <f t="shared" si="2"/>
        <v>#DIV/0!</v>
      </c>
      <c r="L26" s="89" t="e">
        <f t="shared" si="3"/>
        <v>#DIV/0!</v>
      </c>
    </row>
    <row r="27" s="67" customFormat="1" ht="17" customHeight="1" spans="1:12">
      <c r="A27" s="83" t="s">
        <v>1557</v>
      </c>
      <c r="B27" s="84">
        <f>SUM(B28:B32)</f>
        <v>0</v>
      </c>
      <c r="C27" s="84">
        <f>SUM(C28:C32)</f>
        <v>0</v>
      </c>
      <c r="D27" s="84">
        <f>SUM(D28:D32)</f>
        <v>0</v>
      </c>
      <c r="E27" s="85" t="e">
        <f t="shared" si="0"/>
        <v>#DIV/0!</v>
      </c>
      <c r="F27" s="85" t="e">
        <f t="shared" si="1"/>
        <v>#DIV/0!</v>
      </c>
      <c r="G27" s="87" t="s">
        <v>1558</v>
      </c>
      <c r="H27" s="88"/>
      <c r="I27" s="88"/>
      <c r="J27" s="88"/>
      <c r="K27" s="89" t="e">
        <f t="shared" si="2"/>
        <v>#DIV/0!</v>
      </c>
      <c r="L27" s="89" t="e">
        <f t="shared" si="3"/>
        <v>#DIV/0!</v>
      </c>
    </row>
    <row r="28" s="67" customFormat="1" ht="17" customHeight="1" spans="1:12">
      <c r="A28" s="89" t="s">
        <v>1559</v>
      </c>
      <c r="B28" s="88"/>
      <c r="C28" s="88"/>
      <c r="D28" s="88"/>
      <c r="E28" s="90" t="e">
        <f t="shared" si="0"/>
        <v>#DIV/0!</v>
      </c>
      <c r="F28" s="90" t="e">
        <f t="shared" si="1"/>
        <v>#DIV/0!</v>
      </c>
      <c r="G28" s="87" t="s">
        <v>1560</v>
      </c>
      <c r="H28" s="88">
        <f>SUM(H29:H31)</f>
        <v>0</v>
      </c>
      <c r="I28" s="88">
        <f>SUM(I29:I31)</f>
        <v>0</v>
      </c>
      <c r="J28" s="88">
        <f>SUM(J29:J31)</f>
        <v>0</v>
      </c>
      <c r="K28" s="89" t="e">
        <f t="shared" si="2"/>
        <v>#DIV/0!</v>
      </c>
      <c r="L28" s="89" t="e">
        <f t="shared" si="3"/>
        <v>#DIV/0!</v>
      </c>
    </row>
    <row r="29" s="67" customFormat="1" ht="17" customHeight="1" spans="1:12">
      <c r="A29" s="89" t="s">
        <v>1561</v>
      </c>
      <c r="B29" s="88"/>
      <c r="C29" s="88"/>
      <c r="D29" s="88"/>
      <c r="E29" s="90" t="e">
        <f t="shared" si="0"/>
        <v>#DIV/0!</v>
      </c>
      <c r="F29" s="90" t="e">
        <f t="shared" si="1"/>
        <v>#DIV/0!</v>
      </c>
      <c r="G29" s="87" t="s">
        <v>1554</v>
      </c>
      <c r="H29" s="88"/>
      <c r="I29" s="88"/>
      <c r="J29" s="88"/>
      <c r="K29" s="89" t="e">
        <f t="shared" si="2"/>
        <v>#DIV/0!</v>
      </c>
      <c r="L29" s="89" t="e">
        <f t="shared" si="3"/>
        <v>#DIV/0!</v>
      </c>
    </row>
    <row r="30" s="67" customFormat="1" ht="17" customHeight="1" spans="1:12">
      <c r="A30" s="89" t="s">
        <v>1562</v>
      </c>
      <c r="B30" s="88"/>
      <c r="C30" s="88"/>
      <c r="D30" s="88"/>
      <c r="E30" s="90" t="e">
        <f t="shared" si="0"/>
        <v>#DIV/0!</v>
      </c>
      <c r="F30" s="90" t="e">
        <f t="shared" si="1"/>
        <v>#DIV/0!</v>
      </c>
      <c r="G30" s="87" t="s">
        <v>1556</v>
      </c>
      <c r="H30" s="88"/>
      <c r="I30" s="88"/>
      <c r="J30" s="88"/>
      <c r="K30" s="89" t="e">
        <f t="shared" si="2"/>
        <v>#DIV/0!</v>
      </c>
      <c r="L30" s="89" t="e">
        <f t="shared" si="3"/>
        <v>#DIV/0!</v>
      </c>
    </row>
    <row r="31" s="67" customFormat="1" ht="17" customHeight="1" spans="1:12">
      <c r="A31" s="89" t="s">
        <v>1563</v>
      </c>
      <c r="B31" s="88"/>
      <c r="C31" s="88"/>
      <c r="D31" s="88"/>
      <c r="E31" s="90" t="e">
        <f t="shared" si="0"/>
        <v>#DIV/0!</v>
      </c>
      <c r="F31" s="90" t="e">
        <f t="shared" si="1"/>
        <v>#DIV/0!</v>
      </c>
      <c r="G31" s="93" t="s">
        <v>1564</v>
      </c>
      <c r="H31" s="88"/>
      <c r="I31" s="88"/>
      <c r="J31" s="88"/>
      <c r="K31" s="89" t="e">
        <f t="shared" si="2"/>
        <v>#DIV/0!</v>
      </c>
      <c r="L31" s="89" t="e">
        <f t="shared" si="3"/>
        <v>#DIV/0!</v>
      </c>
    </row>
    <row r="32" s="67" customFormat="1" ht="17" customHeight="1" spans="1:12">
      <c r="A32" s="89" t="s">
        <v>1565</v>
      </c>
      <c r="B32" s="88"/>
      <c r="C32" s="88"/>
      <c r="D32" s="88"/>
      <c r="E32" s="90" t="e">
        <f t="shared" si="0"/>
        <v>#DIV/0!</v>
      </c>
      <c r="F32" s="90" t="e">
        <f t="shared" si="1"/>
        <v>#DIV/0!</v>
      </c>
      <c r="G32" s="87" t="s">
        <v>1566</v>
      </c>
      <c r="H32" s="88">
        <f>SUM(H33:H34)</f>
        <v>0</v>
      </c>
      <c r="I32" s="88">
        <f>SUM(I33:I34)</f>
        <v>0</v>
      </c>
      <c r="J32" s="88">
        <f>SUM(J33:J34)</f>
        <v>0</v>
      </c>
      <c r="K32" s="89" t="e">
        <f t="shared" si="2"/>
        <v>#DIV/0!</v>
      </c>
      <c r="L32" s="89" t="e">
        <f t="shared" si="3"/>
        <v>#DIV/0!</v>
      </c>
    </row>
    <row r="33" s="67" customFormat="1" ht="17" customHeight="1" spans="1:12">
      <c r="A33" s="83" t="s">
        <v>1567</v>
      </c>
      <c r="B33" s="84"/>
      <c r="C33" s="84"/>
      <c r="D33" s="84"/>
      <c r="E33" s="90" t="e">
        <f t="shared" si="0"/>
        <v>#DIV/0!</v>
      </c>
      <c r="F33" s="90" t="e">
        <f t="shared" si="1"/>
        <v>#DIV/0!</v>
      </c>
      <c r="G33" s="92" t="s">
        <v>1556</v>
      </c>
      <c r="H33" s="88"/>
      <c r="I33" s="88"/>
      <c r="J33" s="88"/>
      <c r="K33" s="89" t="e">
        <f t="shared" si="2"/>
        <v>#DIV/0!</v>
      </c>
      <c r="L33" s="89" t="e">
        <f t="shared" si="3"/>
        <v>#DIV/0!</v>
      </c>
    </row>
    <row r="34" s="67" customFormat="1" ht="17" customHeight="1" spans="1:12">
      <c r="A34" s="94" t="s">
        <v>1568</v>
      </c>
      <c r="B34" s="86">
        <f>SUM(B35:B37,B41:B46,B49:B50)</f>
        <v>0</v>
      </c>
      <c r="C34" s="86">
        <f>SUM(C35:C37,C41:C46,C49:C50)</f>
        <v>0</v>
      </c>
      <c r="D34" s="86">
        <f>SUM(D35:D37,D41:D46,D49:D50)</f>
        <v>0</v>
      </c>
      <c r="E34" s="90" t="e">
        <f t="shared" si="0"/>
        <v>#DIV/0!</v>
      </c>
      <c r="F34" s="90" t="e">
        <f t="shared" si="1"/>
        <v>#DIV/0!</v>
      </c>
      <c r="G34" s="92" t="s">
        <v>1569</v>
      </c>
      <c r="H34" s="88"/>
      <c r="I34" s="88"/>
      <c r="J34" s="88"/>
      <c r="K34" s="89" t="e">
        <f t="shared" si="2"/>
        <v>#DIV/0!</v>
      </c>
      <c r="L34" s="89" t="e">
        <f t="shared" si="3"/>
        <v>#DIV/0!</v>
      </c>
    </row>
    <row r="35" s="67" customFormat="1" ht="17" customHeight="1" spans="1:12">
      <c r="A35" s="95" t="s">
        <v>1570</v>
      </c>
      <c r="B35" s="88"/>
      <c r="C35" s="88"/>
      <c r="D35" s="88"/>
      <c r="E35" s="90" t="e">
        <f t="shared" si="0"/>
        <v>#DIV/0!</v>
      </c>
      <c r="F35" s="90" t="e">
        <f t="shared" si="1"/>
        <v>#DIV/0!</v>
      </c>
      <c r="G35" s="83" t="s">
        <v>1571</v>
      </c>
      <c r="H35" s="86">
        <f>H36+H41</f>
        <v>0</v>
      </c>
      <c r="I35" s="86">
        <f>I36+I41</f>
        <v>0</v>
      </c>
      <c r="J35" s="86">
        <f>J36+J41</f>
        <v>0</v>
      </c>
      <c r="K35" s="94" t="e">
        <f t="shared" si="2"/>
        <v>#DIV/0!</v>
      </c>
      <c r="L35" s="94" t="e">
        <f t="shared" si="3"/>
        <v>#DIV/0!</v>
      </c>
    </row>
    <row r="36" s="67" customFormat="1" ht="17" customHeight="1" spans="1:12">
      <c r="A36" s="95" t="s">
        <v>1572</v>
      </c>
      <c r="B36" s="88"/>
      <c r="C36" s="88"/>
      <c r="D36" s="88"/>
      <c r="E36" s="90" t="e">
        <f t="shared" si="0"/>
        <v>#DIV/0!</v>
      </c>
      <c r="F36" s="90" t="e">
        <f t="shared" si="1"/>
        <v>#DIV/0!</v>
      </c>
      <c r="G36" s="96" t="s">
        <v>1573</v>
      </c>
      <c r="H36" s="88">
        <f>SUM(H37:H40)</f>
        <v>0</v>
      </c>
      <c r="I36" s="88">
        <f>SUM(I37:I40)</f>
        <v>0</v>
      </c>
      <c r="J36" s="88">
        <f>SUM(J37:J40)</f>
        <v>0</v>
      </c>
      <c r="K36" s="89" t="e">
        <f t="shared" si="2"/>
        <v>#DIV/0!</v>
      </c>
      <c r="L36" s="89" t="e">
        <f t="shared" si="3"/>
        <v>#DIV/0!</v>
      </c>
    </row>
    <row r="37" s="67" customFormat="1" ht="17" customHeight="1" spans="1:12">
      <c r="A37" s="95" t="s">
        <v>1574</v>
      </c>
      <c r="B37" s="88">
        <f>SUM(B38:B40)</f>
        <v>0</v>
      </c>
      <c r="C37" s="88">
        <f>SUM(C38:C40)</f>
        <v>0</v>
      </c>
      <c r="D37" s="88">
        <f>SUM(D38:D40)</f>
        <v>0</v>
      </c>
      <c r="E37" s="90" t="e">
        <f t="shared" si="0"/>
        <v>#DIV/0!</v>
      </c>
      <c r="F37" s="90" t="e">
        <f t="shared" si="1"/>
        <v>#DIV/0!</v>
      </c>
      <c r="G37" s="96" t="s">
        <v>1575</v>
      </c>
      <c r="H37" s="88"/>
      <c r="I37" s="88"/>
      <c r="J37" s="88"/>
      <c r="K37" s="89" t="e">
        <f t="shared" si="2"/>
        <v>#DIV/0!</v>
      </c>
      <c r="L37" s="89" t="e">
        <f t="shared" si="3"/>
        <v>#DIV/0!</v>
      </c>
    </row>
    <row r="38" s="67" customFormat="1" ht="17" customHeight="1" spans="1:12">
      <c r="A38" s="95" t="s">
        <v>1576</v>
      </c>
      <c r="B38" s="88"/>
      <c r="C38" s="88"/>
      <c r="D38" s="88"/>
      <c r="E38" s="90" t="e">
        <f t="shared" si="0"/>
        <v>#DIV/0!</v>
      </c>
      <c r="F38" s="90" t="e">
        <f t="shared" si="1"/>
        <v>#DIV/0!</v>
      </c>
      <c r="G38" s="96" t="s">
        <v>1577</v>
      </c>
      <c r="H38" s="88"/>
      <c r="I38" s="88"/>
      <c r="J38" s="88"/>
      <c r="K38" s="89" t="e">
        <f t="shared" si="2"/>
        <v>#DIV/0!</v>
      </c>
      <c r="L38" s="89" t="e">
        <f t="shared" si="3"/>
        <v>#DIV/0!</v>
      </c>
    </row>
    <row r="39" s="67" customFormat="1" ht="17" customHeight="1" spans="1:12">
      <c r="A39" s="87" t="s">
        <v>1578</v>
      </c>
      <c r="B39" s="88"/>
      <c r="C39" s="88"/>
      <c r="D39" s="88"/>
      <c r="E39" s="90" t="e">
        <f t="shared" si="0"/>
        <v>#DIV/0!</v>
      </c>
      <c r="F39" s="90" t="e">
        <f t="shared" si="1"/>
        <v>#DIV/0!</v>
      </c>
      <c r="G39" s="96" t="s">
        <v>1579</v>
      </c>
      <c r="H39" s="88"/>
      <c r="I39" s="88"/>
      <c r="J39" s="88"/>
      <c r="K39" s="89" t="e">
        <f t="shared" si="2"/>
        <v>#DIV/0!</v>
      </c>
      <c r="L39" s="89" t="e">
        <f t="shared" si="3"/>
        <v>#DIV/0!</v>
      </c>
    </row>
    <row r="40" s="67" customFormat="1" ht="17" customHeight="1" spans="1:12">
      <c r="A40" s="87" t="s">
        <v>1580</v>
      </c>
      <c r="B40" s="88"/>
      <c r="C40" s="88"/>
      <c r="D40" s="88"/>
      <c r="E40" s="90" t="e">
        <f t="shared" si="0"/>
        <v>#DIV/0!</v>
      </c>
      <c r="F40" s="90" t="e">
        <f t="shared" si="1"/>
        <v>#DIV/0!</v>
      </c>
      <c r="G40" s="96" t="s">
        <v>1581</v>
      </c>
      <c r="H40" s="88"/>
      <c r="I40" s="88"/>
      <c r="J40" s="88"/>
      <c r="K40" s="89" t="e">
        <f t="shared" si="2"/>
        <v>#DIV/0!</v>
      </c>
      <c r="L40" s="89" t="e">
        <f t="shared" si="3"/>
        <v>#DIV/0!</v>
      </c>
    </row>
    <row r="41" s="67" customFormat="1" ht="17" customHeight="1" spans="1:12">
      <c r="A41" s="95" t="s">
        <v>1582</v>
      </c>
      <c r="B41" s="88"/>
      <c r="C41" s="88"/>
      <c r="D41" s="88"/>
      <c r="E41" s="90" t="e">
        <f t="shared" si="0"/>
        <v>#DIV/0!</v>
      </c>
      <c r="F41" s="90" t="e">
        <f t="shared" si="1"/>
        <v>#DIV/0!</v>
      </c>
      <c r="G41" s="96" t="s">
        <v>1583</v>
      </c>
      <c r="H41" s="88">
        <f>SUM(H42:H45)</f>
        <v>0</v>
      </c>
      <c r="I41" s="88">
        <f>SUM(I42:I45)</f>
        <v>0</v>
      </c>
      <c r="J41" s="88">
        <f>SUM(J42:J45)</f>
        <v>0</v>
      </c>
      <c r="K41" s="89" t="e">
        <f t="shared" si="2"/>
        <v>#DIV/0!</v>
      </c>
      <c r="L41" s="89" t="e">
        <f t="shared" si="3"/>
        <v>#DIV/0!</v>
      </c>
    </row>
    <row r="42" s="67" customFormat="1" ht="17" customHeight="1" spans="1:12">
      <c r="A42" s="95" t="s">
        <v>1584</v>
      </c>
      <c r="B42" s="88"/>
      <c r="C42" s="88"/>
      <c r="D42" s="88"/>
      <c r="E42" s="90" t="e">
        <f t="shared" si="0"/>
        <v>#DIV/0!</v>
      </c>
      <c r="F42" s="90" t="e">
        <f t="shared" si="1"/>
        <v>#DIV/0!</v>
      </c>
      <c r="G42" s="96" t="s">
        <v>1585</v>
      </c>
      <c r="H42" s="88"/>
      <c r="I42" s="88"/>
      <c r="J42" s="88"/>
      <c r="K42" s="89" t="e">
        <f t="shared" si="2"/>
        <v>#DIV/0!</v>
      </c>
      <c r="L42" s="89" t="e">
        <f t="shared" si="3"/>
        <v>#DIV/0!</v>
      </c>
    </row>
    <row r="43" s="67" customFormat="1" ht="17" customHeight="1" spans="1:12">
      <c r="A43" s="95" t="s">
        <v>1586</v>
      </c>
      <c r="B43" s="88"/>
      <c r="C43" s="88"/>
      <c r="D43" s="88"/>
      <c r="E43" s="90" t="e">
        <f t="shared" si="0"/>
        <v>#DIV/0!</v>
      </c>
      <c r="F43" s="90" t="e">
        <f t="shared" si="1"/>
        <v>#DIV/0!</v>
      </c>
      <c r="G43" s="96" t="s">
        <v>1587</v>
      </c>
      <c r="H43" s="88"/>
      <c r="I43" s="88"/>
      <c r="J43" s="88"/>
      <c r="K43" s="89" t="e">
        <f t="shared" si="2"/>
        <v>#DIV/0!</v>
      </c>
      <c r="L43" s="89" t="e">
        <f t="shared" si="3"/>
        <v>#DIV/0!</v>
      </c>
    </row>
    <row r="44" s="67" customFormat="1" ht="17" customHeight="1" spans="1:12">
      <c r="A44" s="95" t="s">
        <v>1588</v>
      </c>
      <c r="B44" s="88"/>
      <c r="C44" s="88"/>
      <c r="D44" s="88"/>
      <c r="E44" s="90" t="e">
        <f t="shared" si="0"/>
        <v>#DIV/0!</v>
      </c>
      <c r="F44" s="90" t="e">
        <f t="shared" si="1"/>
        <v>#DIV/0!</v>
      </c>
      <c r="G44" s="96" t="s">
        <v>1589</v>
      </c>
      <c r="H44" s="88"/>
      <c r="I44" s="88"/>
      <c r="J44" s="88"/>
      <c r="K44" s="89" t="e">
        <f t="shared" si="2"/>
        <v>#DIV/0!</v>
      </c>
      <c r="L44" s="89" t="e">
        <f t="shared" si="3"/>
        <v>#DIV/0!</v>
      </c>
    </row>
    <row r="45" s="67" customFormat="1" ht="17" customHeight="1" spans="1:12">
      <c r="A45" s="95" t="s">
        <v>1590</v>
      </c>
      <c r="B45" s="88"/>
      <c r="C45" s="88"/>
      <c r="D45" s="88"/>
      <c r="E45" s="90" t="e">
        <f t="shared" si="0"/>
        <v>#DIV/0!</v>
      </c>
      <c r="F45" s="90" t="e">
        <f t="shared" si="1"/>
        <v>#DIV/0!</v>
      </c>
      <c r="G45" s="96" t="s">
        <v>1591</v>
      </c>
      <c r="H45" s="88"/>
      <c r="I45" s="88"/>
      <c r="J45" s="88"/>
      <c r="K45" s="89" t="e">
        <f t="shared" si="2"/>
        <v>#DIV/0!</v>
      </c>
      <c r="L45" s="89" t="e">
        <f t="shared" si="3"/>
        <v>#DIV/0!</v>
      </c>
    </row>
    <row r="46" s="67" customFormat="1" ht="17" customHeight="1" spans="1:12">
      <c r="A46" s="95" t="s">
        <v>1592</v>
      </c>
      <c r="B46" s="88">
        <f>SUM(B47:B48)</f>
        <v>0</v>
      </c>
      <c r="C46" s="88">
        <f>SUM(C47:C48)</f>
        <v>0</v>
      </c>
      <c r="D46" s="88">
        <f>SUM(D47:D48)</f>
        <v>0</v>
      </c>
      <c r="E46" s="90" t="e">
        <f t="shared" si="0"/>
        <v>#DIV/0!</v>
      </c>
      <c r="F46" s="90" t="e">
        <f t="shared" si="1"/>
        <v>#DIV/0!</v>
      </c>
      <c r="G46" s="83" t="s">
        <v>1593</v>
      </c>
      <c r="H46" s="86">
        <f>H47+H63+H67+H68+H74+H78+H82+H86+H92+H95</f>
        <v>0</v>
      </c>
      <c r="I46" s="86">
        <f>I47+I63+I67+I68+I74+I78+I82+I86+I92+I95</f>
        <v>0</v>
      </c>
      <c r="J46" s="86">
        <f>J47+J63+J67+J68+J74+J78+J82+J86+J92+J95</f>
        <v>1567</v>
      </c>
      <c r="K46" s="94" t="e">
        <f t="shared" si="2"/>
        <v>#DIV/0!</v>
      </c>
      <c r="L46" s="94" t="e">
        <f t="shared" si="3"/>
        <v>#DIV/0!</v>
      </c>
    </row>
    <row r="47" s="70" customFormat="1" ht="17" customHeight="1" spans="1:12">
      <c r="A47" s="89" t="s">
        <v>1594</v>
      </c>
      <c r="B47" s="97"/>
      <c r="C47" s="97"/>
      <c r="D47" s="97"/>
      <c r="E47" s="90" t="e">
        <f t="shared" si="0"/>
        <v>#DIV/0!</v>
      </c>
      <c r="F47" s="90" t="e">
        <f t="shared" si="1"/>
        <v>#DIV/0!</v>
      </c>
      <c r="G47" s="96" t="s">
        <v>1595</v>
      </c>
      <c r="H47" s="88">
        <f>SUM(H48:H62)</f>
        <v>0</v>
      </c>
      <c r="I47" s="88">
        <f>SUM(I48:I62)</f>
        <v>0</v>
      </c>
      <c r="J47" s="88">
        <f>SUM(J48:J62)</f>
        <v>1567</v>
      </c>
      <c r="K47" s="89" t="e">
        <f t="shared" si="2"/>
        <v>#DIV/0!</v>
      </c>
      <c r="L47" s="89" t="e">
        <f t="shared" si="3"/>
        <v>#DIV/0!</v>
      </c>
    </row>
    <row r="48" s="67" customFormat="1" ht="17" customHeight="1" spans="1:12">
      <c r="A48" s="87" t="s">
        <v>1596</v>
      </c>
      <c r="B48" s="88"/>
      <c r="C48" s="88"/>
      <c r="D48" s="88"/>
      <c r="E48" s="90" t="e">
        <f t="shared" si="0"/>
        <v>#DIV/0!</v>
      </c>
      <c r="F48" s="90" t="e">
        <f t="shared" si="1"/>
        <v>#DIV/0!</v>
      </c>
      <c r="G48" s="93" t="s">
        <v>1597</v>
      </c>
      <c r="H48" s="88"/>
      <c r="I48" s="88"/>
      <c r="J48" s="88"/>
      <c r="K48" s="89" t="e">
        <f t="shared" si="2"/>
        <v>#DIV/0!</v>
      </c>
      <c r="L48" s="89" t="e">
        <f t="shared" si="3"/>
        <v>#DIV/0!</v>
      </c>
    </row>
    <row r="49" s="67" customFormat="1" ht="17" customHeight="1" spans="1:12">
      <c r="A49" s="95" t="s">
        <v>1598</v>
      </c>
      <c r="B49" s="88"/>
      <c r="C49" s="88"/>
      <c r="D49" s="88"/>
      <c r="E49" s="90" t="e">
        <f t="shared" si="0"/>
        <v>#DIV/0!</v>
      </c>
      <c r="F49" s="90" t="e">
        <f t="shared" si="1"/>
        <v>#DIV/0!</v>
      </c>
      <c r="G49" s="93" t="s">
        <v>1599</v>
      </c>
      <c r="H49" s="88"/>
      <c r="I49" s="88"/>
      <c r="J49" s="88"/>
      <c r="K49" s="89" t="e">
        <f t="shared" si="2"/>
        <v>#DIV/0!</v>
      </c>
      <c r="L49" s="89" t="e">
        <f t="shared" si="3"/>
        <v>#DIV/0!</v>
      </c>
    </row>
    <row r="50" s="67" customFormat="1" ht="17" customHeight="1" spans="1:12">
      <c r="A50" s="95" t="s">
        <v>1600</v>
      </c>
      <c r="B50" s="88">
        <f>SUM(B51:B52)</f>
        <v>0</v>
      </c>
      <c r="C50" s="88">
        <f>SUM(C51:C52)</f>
        <v>0</v>
      </c>
      <c r="D50" s="88">
        <f>SUM(D51:D52)</f>
        <v>0</v>
      </c>
      <c r="E50" s="90" t="e">
        <f t="shared" si="0"/>
        <v>#DIV/0!</v>
      </c>
      <c r="F50" s="90" t="e">
        <f t="shared" si="1"/>
        <v>#DIV/0!</v>
      </c>
      <c r="G50" s="93" t="s">
        <v>1601</v>
      </c>
      <c r="H50" s="88"/>
      <c r="I50" s="88"/>
      <c r="J50" s="88"/>
      <c r="K50" s="89" t="e">
        <f t="shared" si="2"/>
        <v>#DIV/0!</v>
      </c>
      <c r="L50" s="89" t="e">
        <f t="shared" si="3"/>
        <v>#DIV/0!</v>
      </c>
    </row>
    <row r="51" s="67" customFormat="1" ht="17" customHeight="1" spans="1:12">
      <c r="A51" s="95" t="s">
        <v>1602</v>
      </c>
      <c r="B51" s="91"/>
      <c r="C51" s="91"/>
      <c r="D51" s="91"/>
      <c r="E51" s="90" t="e">
        <f t="shared" si="0"/>
        <v>#DIV/0!</v>
      </c>
      <c r="F51" s="90" t="e">
        <f t="shared" si="1"/>
        <v>#DIV/0!</v>
      </c>
      <c r="G51" s="93" t="s">
        <v>1603</v>
      </c>
      <c r="H51" s="88"/>
      <c r="I51" s="88"/>
      <c r="J51" s="88"/>
      <c r="K51" s="89" t="e">
        <f t="shared" si="2"/>
        <v>#DIV/0!</v>
      </c>
      <c r="L51" s="89" t="e">
        <f t="shared" si="3"/>
        <v>#DIV/0!</v>
      </c>
    </row>
    <row r="52" s="67" customFormat="1" ht="17" customHeight="1" spans="1:12">
      <c r="A52" s="87" t="s">
        <v>1604</v>
      </c>
      <c r="B52" s="91"/>
      <c r="C52" s="91"/>
      <c r="D52" s="91"/>
      <c r="E52" s="90" t="e">
        <f t="shared" si="0"/>
        <v>#DIV/0!</v>
      </c>
      <c r="F52" s="90" t="e">
        <f t="shared" si="1"/>
        <v>#DIV/0!</v>
      </c>
      <c r="G52" s="93" t="s">
        <v>1605</v>
      </c>
      <c r="H52" s="88"/>
      <c r="I52" s="88"/>
      <c r="J52" s="88"/>
      <c r="K52" s="89" t="e">
        <f t="shared" si="2"/>
        <v>#DIV/0!</v>
      </c>
      <c r="L52" s="89" t="e">
        <f t="shared" si="3"/>
        <v>#DIV/0!</v>
      </c>
    </row>
    <row r="53" s="67" customFormat="1" ht="17" customHeight="1" spans="1:12">
      <c r="A53" s="87"/>
      <c r="B53" s="91"/>
      <c r="C53" s="91"/>
      <c r="D53" s="91"/>
      <c r="E53" s="90"/>
      <c r="F53" s="90"/>
      <c r="G53" s="93" t="s">
        <v>1606</v>
      </c>
      <c r="H53" s="88"/>
      <c r="I53" s="88"/>
      <c r="J53" s="88"/>
      <c r="K53" s="89" t="e">
        <f t="shared" si="2"/>
        <v>#DIV/0!</v>
      </c>
      <c r="L53" s="89" t="e">
        <f t="shared" si="3"/>
        <v>#DIV/0!</v>
      </c>
    </row>
    <row r="54" s="67" customFormat="1" ht="17" customHeight="1" spans="1:12">
      <c r="A54" s="87"/>
      <c r="B54" s="91"/>
      <c r="C54" s="91"/>
      <c r="D54" s="91"/>
      <c r="E54" s="90"/>
      <c r="F54" s="90"/>
      <c r="G54" s="93" t="s">
        <v>1607</v>
      </c>
      <c r="H54" s="88"/>
      <c r="I54" s="88"/>
      <c r="J54" s="88"/>
      <c r="K54" s="89" t="e">
        <f t="shared" si="2"/>
        <v>#DIV/0!</v>
      </c>
      <c r="L54" s="89" t="e">
        <f t="shared" si="3"/>
        <v>#DIV/0!</v>
      </c>
    </row>
    <row r="55" s="67" customFormat="1" ht="17" customHeight="1" spans="1:12">
      <c r="A55" s="87"/>
      <c r="B55" s="91"/>
      <c r="C55" s="91"/>
      <c r="D55" s="91"/>
      <c r="E55" s="90"/>
      <c r="F55" s="90"/>
      <c r="G55" s="93" t="s">
        <v>1608</v>
      </c>
      <c r="H55" s="88"/>
      <c r="I55" s="88"/>
      <c r="J55" s="88"/>
      <c r="K55" s="89" t="e">
        <f t="shared" si="2"/>
        <v>#DIV/0!</v>
      </c>
      <c r="L55" s="89" t="e">
        <f t="shared" si="3"/>
        <v>#DIV/0!</v>
      </c>
    </row>
    <row r="56" s="67" customFormat="1" ht="17" customHeight="1" spans="1:12">
      <c r="A56" s="87"/>
      <c r="B56" s="91"/>
      <c r="C56" s="91"/>
      <c r="D56" s="91"/>
      <c r="E56" s="90"/>
      <c r="F56" s="90"/>
      <c r="G56" s="93" t="s">
        <v>1609</v>
      </c>
      <c r="H56" s="88"/>
      <c r="I56" s="88"/>
      <c r="J56" s="88"/>
      <c r="K56" s="89" t="e">
        <f t="shared" si="2"/>
        <v>#DIV/0!</v>
      </c>
      <c r="L56" s="89" t="e">
        <f t="shared" si="3"/>
        <v>#DIV/0!</v>
      </c>
    </row>
    <row r="57" s="67" customFormat="1" ht="17" customHeight="1" spans="1:12">
      <c r="A57" s="87"/>
      <c r="B57" s="91"/>
      <c r="C57" s="91"/>
      <c r="D57" s="91"/>
      <c r="E57" s="90"/>
      <c r="F57" s="90"/>
      <c r="G57" s="93" t="s">
        <v>1610</v>
      </c>
      <c r="H57" s="88"/>
      <c r="I57" s="88"/>
      <c r="J57" s="88"/>
      <c r="K57" s="89" t="e">
        <f t="shared" si="2"/>
        <v>#DIV/0!</v>
      </c>
      <c r="L57" s="89" t="e">
        <f t="shared" si="3"/>
        <v>#DIV/0!</v>
      </c>
    </row>
    <row r="58" s="67" customFormat="1" ht="17" customHeight="1" spans="1:12">
      <c r="A58" s="87"/>
      <c r="B58" s="91"/>
      <c r="C58" s="91"/>
      <c r="D58" s="91"/>
      <c r="E58" s="90"/>
      <c r="F58" s="90"/>
      <c r="G58" s="93" t="s">
        <v>1018</v>
      </c>
      <c r="H58" s="88"/>
      <c r="I58" s="88"/>
      <c r="J58" s="88"/>
      <c r="K58" s="89" t="e">
        <f t="shared" si="2"/>
        <v>#DIV/0!</v>
      </c>
      <c r="L58" s="89" t="e">
        <f t="shared" si="3"/>
        <v>#DIV/0!</v>
      </c>
    </row>
    <row r="59" s="67" customFormat="1" ht="17" customHeight="1" spans="1:12">
      <c r="A59" s="87"/>
      <c r="B59" s="91"/>
      <c r="C59" s="91"/>
      <c r="D59" s="91"/>
      <c r="E59" s="90"/>
      <c r="F59" s="90"/>
      <c r="G59" s="93" t="s">
        <v>1611</v>
      </c>
      <c r="H59" s="88"/>
      <c r="I59" s="88"/>
      <c r="J59" s="88">
        <v>1567</v>
      </c>
      <c r="K59" s="89" t="e">
        <f t="shared" si="2"/>
        <v>#DIV/0!</v>
      </c>
      <c r="L59" s="89" t="e">
        <f t="shared" si="3"/>
        <v>#DIV/0!</v>
      </c>
    </row>
    <row r="60" s="67" customFormat="1" ht="17" customHeight="1" spans="1:12">
      <c r="A60" s="87"/>
      <c r="B60" s="91"/>
      <c r="C60" s="91"/>
      <c r="D60" s="91"/>
      <c r="E60" s="90"/>
      <c r="F60" s="90"/>
      <c r="G60" s="98" t="s">
        <v>1612</v>
      </c>
      <c r="H60" s="88"/>
      <c r="I60" s="88"/>
      <c r="J60" s="88"/>
      <c r="K60" s="89" t="e">
        <f t="shared" si="2"/>
        <v>#DIV/0!</v>
      </c>
      <c r="L60" s="89" t="e">
        <f t="shared" si="3"/>
        <v>#DIV/0!</v>
      </c>
    </row>
    <row r="61" s="67" customFormat="1" ht="17" customHeight="1" spans="1:12">
      <c r="A61" s="87"/>
      <c r="B61" s="91"/>
      <c r="C61" s="91"/>
      <c r="D61" s="91"/>
      <c r="E61" s="90"/>
      <c r="F61" s="90"/>
      <c r="G61" s="98" t="s">
        <v>1613</v>
      </c>
      <c r="H61" s="88"/>
      <c r="I61" s="88"/>
      <c r="J61" s="88"/>
      <c r="K61" s="89" t="e">
        <f t="shared" si="2"/>
        <v>#DIV/0!</v>
      </c>
      <c r="L61" s="89" t="e">
        <f t="shared" si="3"/>
        <v>#DIV/0!</v>
      </c>
    </row>
    <row r="62" s="67" customFormat="1" ht="17" customHeight="1" spans="1:12">
      <c r="A62" s="87"/>
      <c r="B62" s="91"/>
      <c r="C62" s="91"/>
      <c r="D62" s="91"/>
      <c r="E62" s="90"/>
      <c r="F62" s="90"/>
      <c r="G62" s="98" t="s">
        <v>1614</v>
      </c>
      <c r="H62" s="88"/>
      <c r="I62" s="88"/>
      <c r="J62" s="88"/>
      <c r="K62" s="89" t="e">
        <f t="shared" si="2"/>
        <v>#DIV/0!</v>
      </c>
      <c r="L62" s="89" t="e">
        <f t="shared" si="3"/>
        <v>#DIV/0!</v>
      </c>
    </row>
    <row r="63" s="67" customFormat="1" ht="17" customHeight="1" spans="1:12">
      <c r="A63" s="87"/>
      <c r="B63" s="91"/>
      <c r="C63" s="91"/>
      <c r="D63" s="91"/>
      <c r="E63" s="90"/>
      <c r="F63" s="90"/>
      <c r="G63" s="96" t="s">
        <v>1615</v>
      </c>
      <c r="H63" s="88">
        <f>SUM(H64:H66)</f>
        <v>0</v>
      </c>
      <c r="I63" s="88">
        <f>SUM(I64:I66)</f>
        <v>0</v>
      </c>
      <c r="J63" s="88">
        <f>SUM(J64:J66)</f>
        <v>0</v>
      </c>
      <c r="K63" s="89" t="e">
        <f t="shared" si="2"/>
        <v>#DIV/0!</v>
      </c>
      <c r="L63" s="89" t="e">
        <f t="shared" si="3"/>
        <v>#DIV/0!</v>
      </c>
    </row>
    <row r="64" s="67" customFormat="1" ht="17" customHeight="1" spans="1:12">
      <c r="A64" s="87"/>
      <c r="B64" s="91"/>
      <c r="C64" s="91"/>
      <c r="D64" s="91"/>
      <c r="E64" s="90"/>
      <c r="F64" s="90"/>
      <c r="G64" s="93" t="s">
        <v>1597</v>
      </c>
      <c r="H64" s="88"/>
      <c r="I64" s="88"/>
      <c r="J64" s="88"/>
      <c r="K64" s="89" t="e">
        <f t="shared" si="2"/>
        <v>#DIV/0!</v>
      </c>
      <c r="L64" s="89" t="e">
        <f t="shared" si="3"/>
        <v>#DIV/0!</v>
      </c>
    </row>
    <row r="65" s="67" customFormat="1" ht="17" customHeight="1" spans="1:12">
      <c r="A65" s="87"/>
      <c r="B65" s="91"/>
      <c r="C65" s="91"/>
      <c r="D65" s="91"/>
      <c r="E65" s="90"/>
      <c r="F65" s="90"/>
      <c r="G65" s="93" t="s">
        <v>1599</v>
      </c>
      <c r="H65" s="88"/>
      <c r="I65" s="88"/>
      <c r="J65" s="88"/>
      <c r="K65" s="89" t="e">
        <f t="shared" si="2"/>
        <v>#DIV/0!</v>
      </c>
      <c r="L65" s="89" t="e">
        <f t="shared" si="3"/>
        <v>#DIV/0!</v>
      </c>
    </row>
    <row r="66" s="67" customFormat="1" ht="17" customHeight="1" spans="1:12">
      <c r="A66" s="87"/>
      <c r="B66" s="91"/>
      <c r="C66" s="91"/>
      <c r="D66" s="91"/>
      <c r="E66" s="90"/>
      <c r="F66" s="90"/>
      <c r="G66" s="93" t="s">
        <v>1616</v>
      </c>
      <c r="H66" s="88"/>
      <c r="I66" s="88"/>
      <c r="J66" s="88"/>
      <c r="K66" s="89" t="e">
        <f t="shared" si="2"/>
        <v>#DIV/0!</v>
      </c>
      <c r="L66" s="89" t="e">
        <f t="shared" si="3"/>
        <v>#DIV/0!</v>
      </c>
    </row>
    <row r="67" s="67" customFormat="1" ht="17" customHeight="1" spans="1:12">
      <c r="A67" s="87"/>
      <c r="B67" s="91"/>
      <c r="C67" s="91"/>
      <c r="D67" s="91"/>
      <c r="E67" s="90"/>
      <c r="F67" s="90"/>
      <c r="G67" s="96" t="s">
        <v>1617</v>
      </c>
      <c r="H67" s="88"/>
      <c r="I67" s="88"/>
      <c r="J67" s="88"/>
      <c r="K67" s="89" t="e">
        <f t="shared" si="2"/>
        <v>#DIV/0!</v>
      </c>
      <c r="L67" s="89" t="e">
        <f t="shared" si="3"/>
        <v>#DIV/0!</v>
      </c>
    </row>
    <row r="68" s="67" customFormat="1" ht="17" customHeight="1" spans="1:12">
      <c r="A68" s="87"/>
      <c r="B68" s="91"/>
      <c r="C68" s="91"/>
      <c r="D68" s="91"/>
      <c r="E68" s="90"/>
      <c r="F68" s="90"/>
      <c r="G68" s="96" t="s">
        <v>1618</v>
      </c>
      <c r="H68" s="88">
        <f>SUM(H69:H73)</f>
        <v>0</v>
      </c>
      <c r="I68" s="88">
        <f>SUM(I69:I73)</f>
        <v>0</v>
      </c>
      <c r="J68" s="88">
        <f>SUM(J69:J73)</f>
        <v>0</v>
      </c>
      <c r="K68" s="89" t="e">
        <f t="shared" si="2"/>
        <v>#DIV/0!</v>
      </c>
      <c r="L68" s="89" t="e">
        <f t="shared" si="3"/>
        <v>#DIV/0!</v>
      </c>
    </row>
    <row r="69" s="67" customFormat="1" ht="17" customHeight="1" spans="1:12">
      <c r="A69" s="96"/>
      <c r="B69" s="91"/>
      <c r="C69" s="91"/>
      <c r="D69" s="91"/>
      <c r="E69" s="90"/>
      <c r="F69" s="90"/>
      <c r="G69" s="93" t="s">
        <v>1619</v>
      </c>
      <c r="H69" s="88"/>
      <c r="I69" s="88"/>
      <c r="J69" s="88"/>
      <c r="K69" s="89" t="e">
        <f t="shared" si="2"/>
        <v>#DIV/0!</v>
      </c>
      <c r="L69" s="89" t="e">
        <f t="shared" si="3"/>
        <v>#DIV/0!</v>
      </c>
    </row>
    <row r="70" s="67" customFormat="1" ht="17" customHeight="1" spans="1:12">
      <c r="A70" s="96"/>
      <c r="B70" s="91"/>
      <c r="C70" s="91"/>
      <c r="D70" s="91"/>
      <c r="E70" s="90"/>
      <c r="F70" s="90"/>
      <c r="G70" s="93" t="s">
        <v>1620</v>
      </c>
      <c r="H70" s="88"/>
      <c r="I70" s="88"/>
      <c r="J70" s="88"/>
      <c r="K70" s="89" t="e">
        <f t="shared" si="2"/>
        <v>#DIV/0!</v>
      </c>
      <c r="L70" s="89" t="e">
        <f t="shared" si="3"/>
        <v>#DIV/0!</v>
      </c>
    </row>
    <row r="71" s="67" customFormat="1" ht="17" customHeight="1" spans="1:12">
      <c r="A71" s="96"/>
      <c r="B71" s="91"/>
      <c r="C71" s="91"/>
      <c r="D71" s="91"/>
      <c r="E71" s="90"/>
      <c r="F71" s="90"/>
      <c r="G71" s="93" t="s">
        <v>1621</v>
      </c>
      <c r="H71" s="88"/>
      <c r="I71" s="88"/>
      <c r="J71" s="88"/>
      <c r="K71" s="89" t="e">
        <f t="shared" si="2"/>
        <v>#DIV/0!</v>
      </c>
      <c r="L71" s="89" t="e">
        <f t="shared" si="3"/>
        <v>#DIV/0!</v>
      </c>
    </row>
    <row r="72" s="67" customFormat="1" ht="17" customHeight="1" spans="1:12">
      <c r="A72" s="96"/>
      <c r="B72" s="91"/>
      <c r="C72" s="91"/>
      <c r="D72" s="91"/>
      <c r="E72" s="90"/>
      <c r="F72" s="90"/>
      <c r="G72" s="93" t="s">
        <v>1622</v>
      </c>
      <c r="H72" s="88"/>
      <c r="I72" s="88"/>
      <c r="J72" s="88"/>
      <c r="K72" s="89" t="e">
        <f t="shared" ref="K72:K135" si="4">J72/H72</f>
        <v>#DIV/0!</v>
      </c>
      <c r="L72" s="89" t="e">
        <f t="shared" ref="L72:L135" si="5">J72/I72</f>
        <v>#DIV/0!</v>
      </c>
    </row>
    <row r="73" s="67" customFormat="1" ht="17" customHeight="1" spans="1:12">
      <c r="A73" s="96"/>
      <c r="B73" s="91"/>
      <c r="C73" s="91"/>
      <c r="D73" s="91"/>
      <c r="E73" s="90"/>
      <c r="F73" s="90"/>
      <c r="G73" s="93" t="s">
        <v>1623</v>
      </c>
      <c r="H73" s="88"/>
      <c r="I73" s="88"/>
      <c r="J73" s="88"/>
      <c r="K73" s="89" t="e">
        <f t="shared" si="4"/>
        <v>#DIV/0!</v>
      </c>
      <c r="L73" s="89" t="e">
        <f t="shared" si="5"/>
        <v>#DIV/0!</v>
      </c>
    </row>
    <row r="74" s="67" customFormat="1" ht="17" customHeight="1" spans="1:12">
      <c r="A74" s="96"/>
      <c r="B74" s="91"/>
      <c r="C74" s="91"/>
      <c r="D74" s="91"/>
      <c r="E74" s="90"/>
      <c r="F74" s="90"/>
      <c r="G74" s="96" t="s">
        <v>1624</v>
      </c>
      <c r="H74" s="88">
        <f>SUM(H75:H77)</f>
        <v>0</v>
      </c>
      <c r="I74" s="88">
        <f>SUM(I75:I77)</f>
        <v>0</v>
      </c>
      <c r="J74" s="88">
        <f>SUM(J75:J77)</f>
        <v>0</v>
      </c>
      <c r="K74" s="89" t="e">
        <f t="shared" si="4"/>
        <v>#DIV/0!</v>
      </c>
      <c r="L74" s="89" t="e">
        <f t="shared" si="5"/>
        <v>#DIV/0!</v>
      </c>
    </row>
    <row r="75" s="67" customFormat="1" ht="17" customHeight="1" spans="1:12">
      <c r="A75" s="96"/>
      <c r="B75" s="91"/>
      <c r="C75" s="91"/>
      <c r="D75" s="91"/>
      <c r="E75" s="90"/>
      <c r="F75" s="90"/>
      <c r="G75" s="96" t="s">
        <v>1625</v>
      </c>
      <c r="H75" s="88"/>
      <c r="I75" s="88"/>
      <c r="J75" s="88"/>
      <c r="K75" s="89" t="e">
        <f t="shared" si="4"/>
        <v>#DIV/0!</v>
      </c>
      <c r="L75" s="89" t="e">
        <f t="shared" si="5"/>
        <v>#DIV/0!</v>
      </c>
    </row>
    <row r="76" s="67" customFormat="1" ht="17" customHeight="1" spans="1:12">
      <c r="A76" s="96"/>
      <c r="B76" s="91"/>
      <c r="C76" s="91"/>
      <c r="D76" s="91"/>
      <c r="E76" s="90"/>
      <c r="F76" s="90"/>
      <c r="G76" s="96" t="s">
        <v>1626</v>
      </c>
      <c r="H76" s="88"/>
      <c r="I76" s="88"/>
      <c r="J76" s="88"/>
      <c r="K76" s="89" t="e">
        <f t="shared" si="4"/>
        <v>#DIV/0!</v>
      </c>
      <c r="L76" s="89" t="e">
        <f t="shared" si="5"/>
        <v>#DIV/0!</v>
      </c>
    </row>
    <row r="77" s="67" customFormat="1" ht="17" customHeight="1" spans="1:12">
      <c r="A77" s="96"/>
      <c r="B77" s="91"/>
      <c r="C77" s="91"/>
      <c r="D77" s="91"/>
      <c r="E77" s="90"/>
      <c r="F77" s="90"/>
      <c r="G77" s="96" t="s">
        <v>1627</v>
      </c>
      <c r="H77" s="88"/>
      <c r="I77" s="88"/>
      <c r="J77" s="88"/>
      <c r="K77" s="89" t="e">
        <f t="shared" si="4"/>
        <v>#DIV/0!</v>
      </c>
      <c r="L77" s="89" t="e">
        <f t="shared" si="5"/>
        <v>#DIV/0!</v>
      </c>
    </row>
    <row r="78" s="67" customFormat="1" ht="17" customHeight="1" spans="1:12">
      <c r="A78" s="96"/>
      <c r="B78" s="91"/>
      <c r="C78" s="91"/>
      <c r="D78" s="91"/>
      <c r="E78" s="90"/>
      <c r="F78" s="90"/>
      <c r="G78" s="96" t="s">
        <v>1628</v>
      </c>
      <c r="H78" s="88">
        <f>SUM(H79:H81)</f>
        <v>0</v>
      </c>
      <c r="I78" s="88">
        <f>SUM(I79:I81)</f>
        <v>0</v>
      </c>
      <c r="J78" s="88">
        <f>SUM(J79:J81)</f>
        <v>0</v>
      </c>
      <c r="K78" s="89" t="e">
        <f t="shared" si="4"/>
        <v>#DIV/0!</v>
      </c>
      <c r="L78" s="89" t="e">
        <f t="shared" si="5"/>
        <v>#DIV/0!</v>
      </c>
    </row>
    <row r="79" s="67" customFormat="1" ht="17" customHeight="1" spans="1:12">
      <c r="A79" s="96"/>
      <c r="B79" s="91"/>
      <c r="C79" s="91"/>
      <c r="D79" s="91"/>
      <c r="E79" s="90"/>
      <c r="F79" s="90"/>
      <c r="G79" s="92" t="s">
        <v>1597</v>
      </c>
      <c r="H79" s="88"/>
      <c r="I79" s="88"/>
      <c r="J79" s="88"/>
      <c r="K79" s="89" t="e">
        <f t="shared" si="4"/>
        <v>#DIV/0!</v>
      </c>
      <c r="L79" s="89" t="e">
        <f t="shared" si="5"/>
        <v>#DIV/0!</v>
      </c>
    </row>
    <row r="80" s="67" customFormat="1" ht="17" customHeight="1" spans="1:12">
      <c r="A80" s="96"/>
      <c r="B80" s="91"/>
      <c r="C80" s="91"/>
      <c r="D80" s="91"/>
      <c r="E80" s="90"/>
      <c r="F80" s="90"/>
      <c r="G80" s="92" t="s">
        <v>1599</v>
      </c>
      <c r="H80" s="88"/>
      <c r="I80" s="88"/>
      <c r="J80" s="88"/>
      <c r="K80" s="89" t="e">
        <f t="shared" si="4"/>
        <v>#DIV/0!</v>
      </c>
      <c r="L80" s="89" t="e">
        <f t="shared" si="5"/>
        <v>#DIV/0!</v>
      </c>
    </row>
    <row r="81" s="67" customFormat="1" ht="17" customHeight="1" spans="1:12">
      <c r="A81" s="96"/>
      <c r="B81" s="91"/>
      <c r="C81" s="91"/>
      <c r="D81" s="91"/>
      <c r="E81" s="90"/>
      <c r="F81" s="90"/>
      <c r="G81" s="92" t="s">
        <v>1629</v>
      </c>
      <c r="H81" s="88"/>
      <c r="I81" s="88"/>
      <c r="J81" s="88"/>
      <c r="K81" s="89" t="e">
        <f t="shared" si="4"/>
        <v>#DIV/0!</v>
      </c>
      <c r="L81" s="89" t="e">
        <f t="shared" si="5"/>
        <v>#DIV/0!</v>
      </c>
    </row>
    <row r="82" s="67" customFormat="1" ht="17" customHeight="1" spans="1:12">
      <c r="A82" s="96"/>
      <c r="B82" s="91"/>
      <c r="C82" s="91"/>
      <c r="D82" s="91"/>
      <c r="E82" s="90"/>
      <c r="F82" s="90"/>
      <c r="G82" s="96" t="s">
        <v>1630</v>
      </c>
      <c r="H82" s="88">
        <f>SUM(H83:H85)</f>
        <v>0</v>
      </c>
      <c r="I82" s="88">
        <f>SUM(I83:I85)</f>
        <v>0</v>
      </c>
      <c r="J82" s="88">
        <f>SUM(J83:J85)</f>
        <v>0</v>
      </c>
      <c r="K82" s="89" t="e">
        <f t="shared" si="4"/>
        <v>#DIV/0!</v>
      </c>
      <c r="L82" s="89" t="e">
        <f t="shared" si="5"/>
        <v>#DIV/0!</v>
      </c>
    </row>
    <row r="83" s="67" customFormat="1" ht="17" customHeight="1" spans="1:12">
      <c r="A83" s="96"/>
      <c r="B83" s="91"/>
      <c r="C83" s="91"/>
      <c r="D83" s="91"/>
      <c r="E83" s="90"/>
      <c r="F83" s="90"/>
      <c r="G83" s="92" t="s">
        <v>1597</v>
      </c>
      <c r="H83" s="88"/>
      <c r="I83" s="88"/>
      <c r="J83" s="88"/>
      <c r="K83" s="89" t="e">
        <f t="shared" si="4"/>
        <v>#DIV/0!</v>
      </c>
      <c r="L83" s="89" t="e">
        <f t="shared" si="5"/>
        <v>#DIV/0!</v>
      </c>
    </row>
    <row r="84" s="67" customFormat="1" ht="17" customHeight="1" spans="1:12">
      <c r="A84" s="96"/>
      <c r="B84" s="91"/>
      <c r="C84" s="91"/>
      <c r="D84" s="91"/>
      <c r="E84" s="90"/>
      <c r="F84" s="90"/>
      <c r="G84" s="92" t="s">
        <v>1599</v>
      </c>
      <c r="H84" s="88"/>
      <c r="I84" s="88"/>
      <c r="J84" s="88"/>
      <c r="K84" s="89" t="e">
        <f t="shared" si="4"/>
        <v>#DIV/0!</v>
      </c>
      <c r="L84" s="89" t="e">
        <f t="shared" si="5"/>
        <v>#DIV/0!</v>
      </c>
    </row>
    <row r="85" s="67" customFormat="1" ht="17" customHeight="1" spans="1:12">
      <c r="A85" s="96"/>
      <c r="B85" s="91"/>
      <c r="C85" s="91"/>
      <c r="D85" s="91"/>
      <c r="E85" s="90"/>
      <c r="F85" s="90"/>
      <c r="G85" s="92" t="s">
        <v>1631</v>
      </c>
      <c r="H85" s="88"/>
      <c r="I85" s="88"/>
      <c r="J85" s="88"/>
      <c r="K85" s="89" t="e">
        <f t="shared" si="4"/>
        <v>#DIV/0!</v>
      </c>
      <c r="L85" s="89" t="e">
        <f t="shared" si="5"/>
        <v>#DIV/0!</v>
      </c>
    </row>
    <row r="86" s="67" customFormat="1" ht="17" customHeight="1" spans="1:12">
      <c r="A86" s="96"/>
      <c r="B86" s="91"/>
      <c r="C86" s="91"/>
      <c r="D86" s="91"/>
      <c r="E86" s="90"/>
      <c r="F86" s="90"/>
      <c r="G86" s="96" t="s">
        <v>1632</v>
      </c>
      <c r="H86" s="88">
        <f>SUM(H87:H91)</f>
        <v>0</v>
      </c>
      <c r="I86" s="88">
        <f>SUM(I87:I91)</f>
        <v>0</v>
      </c>
      <c r="J86" s="88">
        <f>SUM(J87:J91)</f>
        <v>0</v>
      </c>
      <c r="K86" s="89" t="e">
        <f t="shared" si="4"/>
        <v>#DIV/0!</v>
      </c>
      <c r="L86" s="89" t="e">
        <f t="shared" si="5"/>
        <v>#DIV/0!</v>
      </c>
    </row>
    <row r="87" s="67" customFormat="1" ht="17" customHeight="1" spans="1:12">
      <c r="A87" s="96"/>
      <c r="B87" s="91"/>
      <c r="C87" s="91"/>
      <c r="D87" s="91"/>
      <c r="E87" s="90"/>
      <c r="F87" s="90"/>
      <c r="G87" s="92" t="s">
        <v>1619</v>
      </c>
      <c r="H87" s="88"/>
      <c r="I87" s="88"/>
      <c r="J87" s="88"/>
      <c r="K87" s="89" t="e">
        <f t="shared" si="4"/>
        <v>#DIV/0!</v>
      </c>
      <c r="L87" s="89" t="e">
        <f t="shared" si="5"/>
        <v>#DIV/0!</v>
      </c>
    </row>
    <row r="88" s="67" customFormat="1" ht="17" customHeight="1" spans="1:12">
      <c r="A88" s="96"/>
      <c r="B88" s="91"/>
      <c r="C88" s="91"/>
      <c r="D88" s="91"/>
      <c r="E88" s="90"/>
      <c r="F88" s="90"/>
      <c r="G88" s="92" t="s">
        <v>1620</v>
      </c>
      <c r="H88" s="88"/>
      <c r="I88" s="88"/>
      <c r="J88" s="88"/>
      <c r="K88" s="89" t="e">
        <f t="shared" si="4"/>
        <v>#DIV/0!</v>
      </c>
      <c r="L88" s="89" t="e">
        <f t="shared" si="5"/>
        <v>#DIV/0!</v>
      </c>
    </row>
    <row r="89" s="67" customFormat="1" ht="17" customHeight="1" spans="1:12">
      <c r="A89" s="96"/>
      <c r="B89" s="91"/>
      <c r="C89" s="91"/>
      <c r="D89" s="91"/>
      <c r="E89" s="90"/>
      <c r="F89" s="90"/>
      <c r="G89" s="92" t="s">
        <v>1621</v>
      </c>
      <c r="H89" s="88"/>
      <c r="I89" s="88"/>
      <c r="J89" s="88"/>
      <c r="K89" s="89" t="e">
        <f t="shared" si="4"/>
        <v>#DIV/0!</v>
      </c>
      <c r="L89" s="89" t="e">
        <f t="shared" si="5"/>
        <v>#DIV/0!</v>
      </c>
    </row>
    <row r="90" s="67" customFormat="1" ht="17" customHeight="1" spans="1:12">
      <c r="A90" s="96"/>
      <c r="B90" s="91"/>
      <c r="C90" s="91"/>
      <c r="D90" s="91"/>
      <c r="E90" s="90"/>
      <c r="F90" s="90"/>
      <c r="G90" s="92" t="s">
        <v>1622</v>
      </c>
      <c r="H90" s="88"/>
      <c r="I90" s="88"/>
      <c r="J90" s="88"/>
      <c r="K90" s="89" t="e">
        <f t="shared" si="4"/>
        <v>#DIV/0!</v>
      </c>
      <c r="L90" s="89" t="e">
        <f t="shared" si="5"/>
        <v>#DIV/0!</v>
      </c>
    </row>
    <row r="91" s="67" customFormat="1" ht="17" customHeight="1" spans="1:12">
      <c r="A91" s="96"/>
      <c r="B91" s="91"/>
      <c r="C91" s="91"/>
      <c r="D91" s="91"/>
      <c r="E91" s="90"/>
      <c r="F91" s="90"/>
      <c r="G91" s="92" t="s">
        <v>1633</v>
      </c>
      <c r="H91" s="88"/>
      <c r="I91" s="88"/>
      <c r="J91" s="88"/>
      <c r="K91" s="89" t="e">
        <f t="shared" si="4"/>
        <v>#DIV/0!</v>
      </c>
      <c r="L91" s="89" t="e">
        <f t="shared" si="5"/>
        <v>#DIV/0!</v>
      </c>
    </row>
    <row r="92" s="67" customFormat="1" ht="17" customHeight="1" spans="1:12">
      <c r="A92" s="96"/>
      <c r="B92" s="91"/>
      <c r="C92" s="91"/>
      <c r="D92" s="91"/>
      <c r="E92" s="90"/>
      <c r="F92" s="90"/>
      <c r="G92" s="96" t="s">
        <v>1634</v>
      </c>
      <c r="H92" s="88">
        <f>SUM(H93:H94)</f>
        <v>0</v>
      </c>
      <c r="I92" s="88">
        <f>SUM(I93:I94)</f>
        <v>0</v>
      </c>
      <c r="J92" s="88">
        <f>SUM(J93:J94)</f>
        <v>0</v>
      </c>
      <c r="K92" s="89" t="e">
        <f t="shared" si="4"/>
        <v>#DIV/0!</v>
      </c>
      <c r="L92" s="89" t="e">
        <f t="shared" si="5"/>
        <v>#DIV/0!</v>
      </c>
    </row>
    <row r="93" s="67" customFormat="1" ht="17" customHeight="1" spans="1:12">
      <c r="A93" s="96"/>
      <c r="B93" s="91"/>
      <c r="C93" s="91"/>
      <c r="D93" s="91"/>
      <c r="E93" s="90"/>
      <c r="F93" s="90"/>
      <c r="G93" s="92" t="s">
        <v>1625</v>
      </c>
      <c r="H93" s="88"/>
      <c r="I93" s="88"/>
      <c r="J93" s="88"/>
      <c r="K93" s="89" t="e">
        <f t="shared" si="4"/>
        <v>#DIV/0!</v>
      </c>
      <c r="L93" s="89" t="e">
        <f t="shared" si="5"/>
        <v>#DIV/0!</v>
      </c>
    </row>
    <row r="94" s="67" customFormat="1" ht="17" customHeight="1" spans="1:12">
      <c r="A94" s="96"/>
      <c r="B94" s="91"/>
      <c r="C94" s="91"/>
      <c r="D94" s="91"/>
      <c r="E94" s="90"/>
      <c r="F94" s="90"/>
      <c r="G94" s="92" t="s">
        <v>1635</v>
      </c>
      <c r="H94" s="88"/>
      <c r="I94" s="88"/>
      <c r="J94" s="88"/>
      <c r="K94" s="89" t="e">
        <f t="shared" si="4"/>
        <v>#DIV/0!</v>
      </c>
      <c r="L94" s="89" t="e">
        <f t="shared" si="5"/>
        <v>#DIV/0!</v>
      </c>
    </row>
    <row r="95" s="67" customFormat="1" ht="17" customHeight="1" spans="1:12">
      <c r="A95" s="96"/>
      <c r="B95" s="91"/>
      <c r="C95" s="91"/>
      <c r="D95" s="91"/>
      <c r="E95" s="90"/>
      <c r="F95" s="90"/>
      <c r="G95" s="92" t="s">
        <v>1636</v>
      </c>
      <c r="H95" s="88">
        <f>SUM(H96:H103)</f>
        <v>0</v>
      </c>
      <c r="I95" s="88">
        <f>SUM(I96:I103)</f>
        <v>0</v>
      </c>
      <c r="J95" s="88">
        <f>SUM(J96:J103)</f>
        <v>0</v>
      </c>
      <c r="K95" s="89" t="e">
        <f t="shared" si="4"/>
        <v>#DIV/0!</v>
      </c>
      <c r="L95" s="89" t="e">
        <f t="shared" si="5"/>
        <v>#DIV/0!</v>
      </c>
    </row>
    <row r="96" s="67" customFormat="1" ht="17" customHeight="1" spans="1:12">
      <c r="A96" s="96"/>
      <c r="B96" s="91"/>
      <c r="C96" s="91"/>
      <c r="D96" s="91"/>
      <c r="E96" s="90"/>
      <c r="F96" s="90"/>
      <c r="G96" s="92" t="s">
        <v>1597</v>
      </c>
      <c r="H96" s="88"/>
      <c r="I96" s="88"/>
      <c r="J96" s="88"/>
      <c r="K96" s="89" t="e">
        <f t="shared" si="4"/>
        <v>#DIV/0!</v>
      </c>
      <c r="L96" s="89" t="e">
        <f t="shared" si="5"/>
        <v>#DIV/0!</v>
      </c>
    </row>
    <row r="97" s="67" customFormat="1" ht="17" customHeight="1" spans="1:12">
      <c r="A97" s="96"/>
      <c r="B97" s="91"/>
      <c r="C97" s="91"/>
      <c r="D97" s="91"/>
      <c r="E97" s="90"/>
      <c r="F97" s="90"/>
      <c r="G97" s="92" t="s">
        <v>1599</v>
      </c>
      <c r="H97" s="88"/>
      <c r="I97" s="88"/>
      <c r="J97" s="88"/>
      <c r="K97" s="89" t="e">
        <f t="shared" si="4"/>
        <v>#DIV/0!</v>
      </c>
      <c r="L97" s="89" t="e">
        <f t="shared" si="5"/>
        <v>#DIV/0!</v>
      </c>
    </row>
    <row r="98" s="67" customFormat="1" ht="17" customHeight="1" spans="1:12">
      <c r="A98" s="96"/>
      <c r="B98" s="91"/>
      <c r="C98" s="91"/>
      <c r="D98" s="91"/>
      <c r="E98" s="90"/>
      <c r="F98" s="90"/>
      <c r="G98" s="92" t="s">
        <v>1601</v>
      </c>
      <c r="H98" s="88"/>
      <c r="I98" s="88"/>
      <c r="J98" s="88"/>
      <c r="K98" s="89" t="e">
        <f t="shared" si="4"/>
        <v>#DIV/0!</v>
      </c>
      <c r="L98" s="89" t="e">
        <f t="shared" si="5"/>
        <v>#DIV/0!</v>
      </c>
    </row>
    <row r="99" s="67" customFormat="1" ht="17" customHeight="1" spans="1:12">
      <c r="A99" s="96"/>
      <c r="B99" s="91"/>
      <c r="C99" s="91"/>
      <c r="D99" s="91"/>
      <c r="E99" s="90"/>
      <c r="F99" s="90"/>
      <c r="G99" s="92" t="s">
        <v>1603</v>
      </c>
      <c r="H99" s="88"/>
      <c r="I99" s="88"/>
      <c r="J99" s="88"/>
      <c r="K99" s="89" t="e">
        <f t="shared" si="4"/>
        <v>#DIV/0!</v>
      </c>
      <c r="L99" s="89" t="e">
        <f t="shared" si="5"/>
        <v>#DIV/0!</v>
      </c>
    </row>
    <row r="100" s="67" customFormat="1" ht="17" customHeight="1" spans="1:12">
      <c r="A100" s="96"/>
      <c r="B100" s="91"/>
      <c r="C100" s="91"/>
      <c r="D100" s="91"/>
      <c r="E100" s="90"/>
      <c r="F100" s="90"/>
      <c r="G100" s="92" t="s">
        <v>1607</v>
      </c>
      <c r="H100" s="88"/>
      <c r="I100" s="88"/>
      <c r="J100" s="88"/>
      <c r="K100" s="89" t="e">
        <f t="shared" si="4"/>
        <v>#DIV/0!</v>
      </c>
      <c r="L100" s="89" t="e">
        <f t="shared" si="5"/>
        <v>#DIV/0!</v>
      </c>
    </row>
    <row r="101" s="67" customFormat="1" ht="17" customHeight="1" spans="1:12">
      <c r="A101" s="96"/>
      <c r="B101" s="91"/>
      <c r="C101" s="91"/>
      <c r="D101" s="91"/>
      <c r="E101" s="90"/>
      <c r="F101" s="90"/>
      <c r="G101" s="92" t="s">
        <v>1609</v>
      </c>
      <c r="H101" s="88"/>
      <c r="I101" s="88"/>
      <c r="J101" s="88"/>
      <c r="K101" s="89" t="e">
        <f t="shared" si="4"/>
        <v>#DIV/0!</v>
      </c>
      <c r="L101" s="89" t="e">
        <f t="shared" si="5"/>
        <v>#DIV/0!</v>
      </c>
    </row>
    <row r="102" s="67" customFormat="1" ht="17" customHeight="1" spans="1:12">
      <c r="A102" s="96"/>
      <c r="B102" s="91"/>
      <c r="C102" s="91"/>
      <c r="D102" s="91"/>
      <c r="E102" s="90"/>
      <c r="F102" s="90"/>
      <c r="G102" s="92" t="s">
        <v>1610</v>
      </c>
      <c r="H102" s="88"/>
      <c r="I102" s="88"/>
      <c r="J102" s="88"/>
      <c r="K102" s="89" t="e">
        <f t="shared" si="4"/>
        <v>#DIV/0!</v>
      </c>
      <c r="L102" s="89" t="e">
        <f t="shared" si="5"/>
        <v>#DIV/0!</v>
      </c>
    </row>
    <row r="103" s="67" customFormat="1" ht="17" customHeight="1" spans="1:12">
      <c r="A103" s="96"/>
      <c r="B103" s="91"/>
      <c r="C103" s="91"/>
      <c r="D103" s="91"/>
      <c r="E103" s="90"/>
      <c r="F103" s="90"/>
      <c r="G103" s="92" t="s">
        <v>1637</v>
      </c>
      <c r="H103" s="88"/>
      <c r="I103" s="88"/>
      <c r="J103" s="88"/>
      <c r="K103" s="89" t="e">
        <f t="shared" si="4"/>
        <v>#DIV/0!</v>
      </c>
      <c r="L103" s="89" t="e">
        <f t="shared" si="5"/>
        <v>#DIV/0!</v>
      </c>
    </row>
    <row r="104" s="67" customFormat="1" ht="17" customHeight="1" spans="1:12">
      <c r="A104" s="96"/>
      <c r="B104" s="91"/>
      <c r="C104" s="91"/>
      <c r="D104" s="91"/>
      <c r="E104" s="90"/>
      <c r="F104" s="90"/>
      <c r="G104" s="83" t="s">
        <v>1638</v>
      </c>
      <c r="H104" s="86">
        <f>H105+H110+H115</f>
        <v>0</v>
      </c>
      <c r="I104" s="86">
        <f>I105+I110+I115</f>
        <v>0</v>
      </c>
      <c r="J104" s="86">
        <f>J105+J110+J115</f>
        <v>0</v>
      </c>
      <c r="K104" s="94" t="e">
        <f t="shared" si="4"/>
        <v>#DIV/0!</v>
      </c>
      <c r="L104" s="94" t="e">
        <f t="shared" si="5"/>
        <v>#DIV/0!</v>
      </c>
    </row>
    <row r="105" s="67" customFormat="1" ht="17" customHeight="1" spans="1:12">
      <c r="A105" s="96"/>
      <c r="B105" s="91"/>
      <c r="C105" s="91"/>
      <c r="D105" s="91"/>
      <c r="E105" s="90"/>
      <c r="F105" s="90"/>
      <c r="G105" s="93" t="s">
        <v>1639</v>
      </c>
      <c r="H105" s="88">
        <f>SUM(H106:H109)</f>
        <v>0</v>
      </c>
      <c r="I105" s="88">
        <f>SUM(I106:I109)</f>
        <v>0</v>
      </c>
      <c r="J105" s="88">
        <f>SUM(J106:J109)</f>
        <v>0</v>
      </c>
      <c r="K105" s="89" t="e">
        <f t="shared" si="4"/>
        <v>#DIV/0!</v>
      </c>
      <c r="L105" s="89" t="e">
        <f t="shared" si="5"/>
        <v>#DIV/0!</v>
      </c>
    </row>
    <row r="106" s="67" customFormat="1" ht="17" customHeight="1" spans="1:12">
      <c r="A106" s="96"/>
      <c r="B106" s="91"/>
      <c r="C106" s="91"/>
      <c r="D106" s="91"/>
      <c r="E106" s="90"/>
      <c r="F106" s="90"/>
      <c r="G106" s="93" t="s">
        <v>1556</v>
      </c>
      <c r="H106" s="88"/>
      <c r="I106" s="88"/>
      <c r="J106" s="88"/>
      <c r="K106" s="89" t="e">
        <f t="shared" si="4"/>
        <v>#DIV/0!</v>
      </c>
      <c r="L106" s="89" t="e">
        <f t="shared" si="5"/>
        <v>#DIV/0!</v>
      </c>
    </row>
    <row r="107" s="67" customFormat="1" ht="17" customHeight="1" spans="1:12">
      <c r="A107" s="96"/>
      <c r="B107" s="91"/>
      <c r="C107" s="91"/>
      <c r="D107" s="91"/>
      <c r="E107" s="90"/>
      <c r="F107" s="90"/>
      <c r="G107" s="93" t="s">
        <v>1640</v>
      </c>
      <c r="H107" s="88"/>
      <c r="I107" s="88"/>
      <c r="J107" s="88"/>
      <c r="K107" s="89" t="e">
        <f t="shared" si="4"/>
        <v>#DIV/0!</v>
      </c>
      <c r="L107" s="89" t="e">
        <f t="shared" si="5"/>
        <v>#DIV/0!</v>
      </c>
    </row>
    <row r="108" s="67" customFormat="1" ht="17" customHeight="1" spans="1:12">
      <c r="A108" s="96"/>
      <c r="B108" s="91"/>
      <c r="C108" s="91"/>
      <c r="D108" s="91"/>
      <c r="E108" s="90"/>
      <c r="F108" s="90"/>
      <c r="G108" s="93" t="s">
        <v>1641</v>
      </c>
      <c r="H108" s="88"/>
      <c r="I108" s="88"/>
      <c r="J108" s="88"/>
      <c r="K108" s="89" t="e">
        <f t="shared" si="4"/>
        <v>#DIV/0!</v>
      </c>
      <c r="L108" s="89" t="e">
        <f t="shared" si="5"/>
        <v>#DIV/0!</v>
      </c>
    </row>
    <row r="109" s="67" customFormat="1" ht="17" customHeight="1" spans="1:12">
      <c r="A109" s="96"/>
      <c r="B109" s="91"/>
      <c r="C109" s="91"/>
      <c r="D109" s="91"/>
      <c r="E109" s="90"/>
      <c r="F109" s="90"/>
      <c r="G109" s="93" t="s">
        <v>1642</v>
      </c>
      <c r="H109" s="88"/>
      <c r="I109" s="88"/>
      <c r="J109" s="88"/>
      <c r="K109" s="89" t="e">
        <f t="shared" si="4"/>
        <v>#DIV/0!</v>
      </c>
      <c r="L109" s="89" t="e">
        <f t="shared" si="5"/>
        <v>#DIV/0!</v>
      </c>
    </row>
    <row r="110" s="67" customFormat="1" ht="17" customHeight="1" spans="1:12">
      <c r="A110" s="96"/>
      <c r="B110" s="91"/>
      <c r="C110" s="91"/>
      <c r="D110" s="91"/>
      <c r="E110" s="90"/>
      <c r="F110" s="90"/>
      <c r="G110" s="93" t="s">
        <v>1643</v>
      </c>
      <c r="H110" s="88">
        <f>SUM(H111:H114)</f>
        <v>0</v>
      </c>
      <c r="I110" s="88">
        <f>SUM(I111:I114)</f>
        <v>0</v>
      </c>
      <c r="J110" s="88">
        <f>SUM(J111:J114)</f>
        <v>0</v>
      </c>
      <c r="K110" s="89" t="e">
        <f t="shared" si="4"/>
        <v>#DIV/0!</v>
      </c>
      <c r="L110" s="89" t="e">
        <f t="shared" si="5"/>
        <v>#DIV/0!</v>
      </c>
    </row>
    <row r="111" s="67" customFormat="1" ht="17" customHeight="1" spans="1:12">
      <c r="A111" s="96"/>
      <c r="B111" s="91"/>
      <c r="C111" s="91"/>
      <c r="D111" s="91"/>
      <c r="E111" s="90"/>
      <c r="F111" s="90"/>
      <c r="G111" s="93" t="s">
        <v>1556</v>
      </c>
      <c r="H111" s="88"/>
      <c r="I111" s="88"/>
      <c r="J111" s="88"/>
      <c r="K111" s="89" t="e">
        <f t="shared" si="4"/>
        <v>#DIV/0!</v>
      </c>
      <c r="L111" s="89" t="e">
        <f t="shared" si="5"/>
        <v>#DIV/0!</v>
      </c>
    </row>
    <row r="112" s="67" customFormat="1" ht="17" customHeight="1" spans="1:12">
      <c r="A112" s="96"/>
      <c r="B112" s="91"/>
      <c r="C112" s="91"/>
      <c r="D112" s="91"/>
      <c r="E112" s="90"/>
      <c r="F112" s="90"/>
      <c r="G112" s="93" t="s">
        <v>1640</v>
      </c>
      <c r="H112" s="88"/>
      <c r="I112" s="88"/>
      <c r="J112" s="88"/>
      <c r="K112" s="89" t="e">
        <f t="shared" si="4"/>
        <v>#DIV/0!</v>
      </c>
      <c r="L112" s="89" t="e">
        <f t="shared" si="5"/>
        <v>#DIV/0!</v>
      </c>
    </row>
    <row r="113" s="67" customFormat="1" ht="17" customHeight="1" spans="1:12">
      <c r="A113" s="96"/>
      <c r="B113" s="91"/>
      <c r="C113" s="91"/>
      <c r="D113" s="91"/>
      <c r="E113" s="90"/>
      <c r="F113" s="90"/>
      <c r="G113" s="93" t="s">
        <v>1644</v>
      </c>
      <c r="H113" s="88"/>
      <c r="I113" s="88"/>
      <c r="J113" s="88"/>
      <c r="K113" s="89" t="e">
        <f t="shared" si="4"/>
        <v>#DIV/0!</v>
      </c>
      <c r="L113" s="89" t="e">
        <f t="shared" si="5"/>
        <v>#DIV/0!</v>
      </c>
    </row>
    <row r="114" s="67" customFormat="1" ht="17" customHeight="1" spans="1:12">
      <c r="A114" s="96"/>
      <c r="B114" s="91"/>
      <c r="C114" s="91"/>
      <c r="D114" s="91"/>
      <c r="E114" s="90"/>
      <c r="F114" s="90"/>
      <c r="G114" s="93" t="s">
        <v>1645</v>
      </c>
      <c r="H114" s="88"/>
      <c r="I114" s="88"/>
      <c r="J114" s="88"/>
      <c r="K114" s="89" t="e">
        <f t="shared" si="4"/>
        <v>#DIV/0!</v>
      </c>
      <c r="L114" s="89" t="e">
        <f t="shared" si="5"/>
        <v>#DIV/0!</v>
      </c>
    </row>
    <row r="115" s="67" customFormat="1" ht="17" customHeight="1" spans="1:12">
      <c r="A115" s="96"/>
      <c r="B115" s="91"/>
      <c r="C115" s="91"/>
      <c r="D115" s="91"/>
      <c r="E115" s="90"/>
      <c r="F115" s="90"/>
      <c r="G115" s="93" t="s">
        <v>1646</v>
      </c>
      <c r="H115" s="88">
        <f>SUM(H116:H119)</f>
        <v>0</v>
      </c>
      <c r="I115" s="88">
        <f>SUM(I116:I119)</f>
        <v>0</v>
      </c>
      <c r="J115" s="88">
        <f>SUM(J116:J119)</f>
        <v>0</v>
      </c>
      <c r="K115" s="89" t="e">
        <f t="shared" si="4"/>
        <v>#DIV/0!</v>
      </c>
      <c r="L115" s="89" t="e">
        <f t="shared" si="5"/>
        <v>#DIV/0!</v>
      </c>
    </row>
    <row r="116" s="67" customFormat="1" ht="17" customHeight="1" spans="1:12">
      <c r="A116" s="96"/>
      <c r="B116" s="91"/>
      <c r="C116" s="91"/>
      <c r="D116" s="91"/>
      <c r="E116" s="90"/>
      <c r="F116" s="90"/>
      <c r="G116" s="93" t="s">
        <v>812</v>
      </c>
      <c r="H116" s="88"/>
      <c r="I116" s="88"/>
      <c r="J116" s="88"/>
      <c r="K116" s="89" t="e">
        <f t="shared" si="4"/>
        <v>#DIV/0!</v>
      </c>
      <c r="L116" s="89" t="e">
        <f t="shared" si="5"/>
        <v>#DIV/0!</v>
      </c>
    </row>
    <row r="117" s="67" customFormat="1" ht="17" customHeight="1" spans="1:12">
      <c r="A117" s="96"/>
      <c r="B117" s="91"/>
      <c r="C117" s="91"/>
      <c r="D117" s="91"/>
      <c r="E117" s="90"/>
      <c r="F117" s="90"/>
      <c r="G117" s="93" t="s">
        <v>1647</v>
      </c>
      <c r="H117" s="88"/>
      <c r="I117" s="88"/>
      <c r="J117" s="88"/>
      <c r="K117" s="89" t="e">
        <f t="shared" si="4"/>
        <v>#DIV/0!</v>
      </c>
      <c r="L117" s="89" t="e">
        <f t="shared" si="5"/>
        <v>#DIV/0!</v>
      </c>
    </row>
    <row r="118" s="67" customFormat="1" ht="17" customHeight="1" spans="1:12">
      <c r="A118" s="96"/>
      <c r="B118" s="91"/>
      <c r="C118" s="91"/>
      <c r="D118" s="91"/>
      <c r="E118" s="90"/>
      <c r="F118" s="90"/>
      <c r="G118" s="93" t="s">
        <v>1648</v>
      </c>
      <c r="H118" s="88"/>
      <c r="I118" s="88"/>
      <c r="J118" s="88"/>
      <c r="K118" s="89" t="e">
        <f t="shared" si="4"/>
        <v>#DIV/0!</v>
      </c>
      <c r="L118" s="89" t="e">
        <f t="shared" si="5"/>
        <v>#DIV/0!</v>
      </c>
    </row>
    <row r="119" s="67" customFormat="1" ht="17" customHeight="1" spans="1:12">
      <c r="A119" s="96"/>
      <c r="B119" s="91"/>
      <c r="C119" s="91"/>
      <c r="D119" s="91"/>
      <c r="E119" s="90"/>
      <c r="F119" s="90"/>
      <c r="G119" s="93" t="s">
        <v>1649</v>
      </c>
      <c r="H119" s="88"/>
      <c r="I119" s="88"/>
      <c r="J119" s="88"/>
      <c r="K119" s="89" t="e">
        <f t="shared" si="4"/>
        <v>#DIV/0!</v>
      </c>
      <c r="L119" s="89" t="e">
        <f t="shared" si="5"/>
        <v>#DIV/0!</v>
      </c>
    </row>
    <row r="120" s="67" customFormat="1" ht="17" customHeight="1" spans="1:12">
      <c r="A120" s="96"/>
      <c r="B120" s="91"/>
      <c r="C120" s="91"/>
      <c r="D120" s="91"/>
      <c r="E120" s="90"/>
      <c r="F120" s="90"/>
      <c r="G120" s="101" t="s">
        <v>1650</v>
      </c>
      <c r="H120" s="86">
        <f>H121+H126+H131+H140+H147+H157+H160+H163</f>
        <v>0</v>
      </c>
      <c r="I120" s="86">
        <f>I121+I126+I131+I140+I147+I157+I160+I163</f>
        <v>0</v>
      </c>
      <c r="J120" s="86">
        <f>J121+J126+J131+J140+J147+J157+J160+J163</f>
        <v>0</v>
      </c>
      <c r="K120" s="94" t="e">
        <f t="shared" si="4"/>
        <v>#DIV/0!</v>
      </c>
      <c r="L120" s="94" t="e">
        <f t="shared" si="5"/>
        <v>#DIV/0!</v>
      </c>
    </row>
    <row r="121" s="67" customFormat="1" ht="17" customHeight="1" spans="1:12">
      <c r="A121" s="96"/>
      <c r="B121" s="91"/>
      <c r="C121" s="91"/>
      <c r="D121" s="91"/>
      <c r="E121" s="90"/>
      <c r="F121" s="90"/>
      <c r="G121" s="93" t="s">
        <v>1651</v>
      </c>
      <c r="H121" s="88">
        <f>SUM(H122:H125)</f>
        <v>0</v>
      </c>
      <c r="I121" s="88">
        <f>SUM(I122:I125)</f>
        <v>0</v>
      </c>
      <c r="J121" s="88">
        <f>SUM(J122:J125)</f>
        <v>0</v>
      </c>
      <c r="K121" s="89" t="e">
        <f t="shared" si="4"/>
        <v>#DIV/0!</v>
      </c>
      <c r="L121" s="89" t="e">
        <f t="shared" si="5"/>
        <v>#DIV/0!</v>
      </c>
    </row>
    <row r="122" s="67" customFormat="1" ht="17" customHeight="1" spans="1:12">
      <c r="A122" s="96"/>
      <c r="B122" s="91"/>
      <c r="C122" s="91"/>
      <c r="D122" s="91"/>
      <c r="E122" s="90"/>
      <c r="F122" s="90"/>
      <c r="G122" s="93" t="s">
        <v>842</v>
      </c>
      <c r="H122" s="88"/>
      <c r="I122" s="88"/>
      <c r="J122" s="88"/>
      <c r="K122" s="89" t="e">
        <f t="shared" si="4"/>
        <v>#DIV/0!</v>
      </c>
      <c r="L122" s="89" t="e">
        <f t="shared" si="5"/>
        <v>#DIV/0!</v>
      </c>
    </row>
    <row r="123" s="67" customFormat="1" ht="17" customHeight="1" spans="1:12">
      <c r="A123" s="96"/>
      <c r="B123" s="91"/>
      <c r="C123" s="91"/>
      <c r="D123" s="91"/>
      <c r="E123" s="90"/>
      <c r="F123" s="90"/>
      <c r="G123" s="93" t="s">
        <v>843</v>
      </c>
      <c r="H123" s="88"/>
      <c r="I123" s="88"/>
      <c r="J123" s="88"/>
      <c r="K123" s="89" t="e">
        <f t="shared" si="4"/>
        <v>#DIV/0!</v>
      </c>
      <c r="L123" s="89" t="e">
        <f t="shared" si="5"/>
        <v>#DIV/0!</v>
      </c>
    </row>
    <row r="124" s="67" customFormat="1" ht="17" customHeight="1" spans="1:12">
      <c r="A124" s="96"/>
      <c r="B124" s="91"/>
      <c r="C124" s="91"/>
      <c r="D124" s="91"/>
      <c r="E124" s="90"/>
      <c r="F124" s="90"/>
      <c r="G124" s="93" t="s">
        <v>1652</v>
      </c>
      <c r="H124" s="88"/>
      <c r="I124" s="88"/>
      <c r="J124" s="88"/>
      <c r="K124" s="89" t="e">
        <f t="shared" si="4"/>
        <v>#DIV/0!</v>
      </c>
      <c r="L124" s="89" t="e">
        <f t="shared" si="5"/>
        <v>#DIV/0!</v>
      </c>
    </row>
    <row r="125" s="67" customFormat="1" ht="17" customHeight="1" spans="1:12">
      <c r="A125" s="96"/>
      <c r="B125" s="91"/>
      <c r="C125" s="91"/>
      <c r="D125" s="91"/>
      <c r="E125" s="90"/>
      <c r="F125" s="90"/>
      <c r="G125" s="93" t="s">
        <v>1653</v>
      </c>
      <c r="H125" s="88"/>
      <c r="I125" s="88"/>
      <c r="J125" s="88"/>
      <c r="K125" s="89" t="e">
        <f t="shared" si="4"/>
        <v>#DIV/0!</v>
      </c>
      <c r="L125" s="89" t="e">
        <f t="shared" si="5"/>
        <v>#DIV/0!</v>
      </c>
    </row>
    <row r="126" s="67" customFormat="1" ht="17" customHeight="1" spans="1:12">
      <c r="A126" s="96"/>
      <c r="B126" s="91"/>
      <c r="C126" s="91"/>
      <c r="D126" s="91"/>
      <c r="E126" s="90"/>
      <c r="F126" s="90"/>
      <c r="G126" s="93" t="s">
        <v>1654</v>
      </c>
      <c r="H126" s="88">
        <f>SUM(H127:H130)</f>
        <v>0</v>
      </c>
      <c r="I126" s="88">
        <f>SUM(I127:I130)</f>
        <v>0</v>
      </c>
      <c r="J126" s="88">
        <f>SUM(J127:J130)</f>
        <v>0</v>
      </c>
      <c r="K126" s="89" t="e">
        <f t="shared" si="4"/>
        <v>#DIV/0!</v>
      </c>
      <c r="L126" s="89" t="e">
        <f t="shared" si="5"/>
        <v>#DIV/0!</v>
      </c>
    </row>
    <row r="127" s="67" customFormat="1" ht="17" customHeight="1" spans="1:12">
      <c r="A127" s="96"/>
      <c r="B127" s="91"/>
      <c r="C127" s="91"/>
      <c r="D127" s="91"/>
      <c r="E127" s="90"/>
      <c r="F127" s="90"/>
      <c r="G127" s="93" t="s">
        <v>1652</v>
      </c>
      <c r="H127" s="88"/>
      <c r="I127" s="88"/>
      <c r="J127" s="88"/>
      <c r="K127" s="89" t="e">
        <f t="shared" si="4"/>
        <v>#DIV/0!</v>
      </c>
      <c r="L127" s="89" t="e">
        <f t="shared" si="5"/>
        <v>#DIV/0!</v>
      </c>
    </row>
    <row r="128" s="67" customFormat="1" ht="17" customHeight="1" spans="1:12">
      <c r="A128" s="96"/>
      <c r="B128" s="91"/>
      <c r="C128" s="91"/>
      <c r="D128" s="91"/>
      <c r="E128" s="90"/>
      <c r="F128" s="90"/>
      <c r="G128" s="93" t="s">
        <v>1655</v>
      </c>
      <c r="H128" s="88"/>
      <c r="I128" s="88"/>
      <c r="J128" s="88"/>
      <c r="K128" s="89" t="e">
        <f t="shared" si="4"/>
        <v>#DIV/0!</v>
      </c>
      <c r="L128" s="89" t="e">
        <f t="shared" si="5"/>
        <v>#DIV/0!</v>
      </c>
    </row>
    <row r="129" s="67" customFormat="1" ht="17" customHeight="1" spans="1:12">
      <c r="A129" s="96"/>
      <c r="B129" s="91"/>
      <c r="C129" s="91"/>
      <c r="D129" s="91"/>
      <c r="E129" s="90"/>
      <c r="F129" s="90"/>
      <c r="G129" s="93" t="s">
        <v>1656</v>
      </c>
      <c r="H129" s="88"/>
      <c r="I129" s="88"/>
      <c r="J129" s="88"/>
      <c r="K129" s="89" t="e">
        <f t="shared" si="4"/>
        <v>#DIV/0!</v>
      </c>
      <c r="L129" s="89" t="e">
        <f t="shared" si="5"/>
        <v>#DIV/0!</v>
      </c>
    </row>
    <row r="130" s="67" customFormat="1" ht="17" customHeight="1" spans="1:12">
      <c r="A130" s="96"/>
      <c r="B130" s="91"/>
      <c r="C130" s="91"/>
      <c r="D130" s="91"/>
      <c r="E130" s="90"/>
      <c r="F130" s="90"/>
      <c r="G130" s="93" t="s">
        <v>1657</v>
      </c>
      <c r="H130" s="88"/>
      <c r="I130" s="88"/>
      <c r="J130" s="88"/>
      <c r="K130" s="89" t="e">
        <f t="shared" si="4"/>
        <v>#DIV/0!</v>
      </c>
      <c r="L130" s="89" t="e">
        <f t="shared" si="5"/>
        <v>#DIV/0!</v>
      </c>
    </row>
    <row r="131" s="67" customFormat="1" ht="17" customHeight="1" spans="1:12">
      <c r="A131" s="96"/>
      <c r="B131" s="91"/>
      <c r="C131" s="91"/>
      <c r="D131" s="91"/>
      <c r="E131" s="90"/>
      <c r="F131" s="90"/>
      <c r="G131" s="93" t="s">
        <v>1658</v>
      </c>
      <c r="H131" s="88">
        <f>SUM(H132:H139)</f>
        <v>0</v>
      </c>
      <c r="I131" s="88">
        <f>SUM(I132:I139)</f>
        <v>0</v>
      </c>
      <c r="J131" s="88">
        <f>SUM(J132:J139)</f>
        <v>0</v>
      </c>
      <c r="K131" s="89" t="e">
        <f t="shared" si="4"/>
        <v>#DIV/0!</v>
      </c>
      <c r="L131" s="89" t="e">
        <f t="shared" si="5"/>
        <v>#DIV/0!</v>
      </c>
    </row>
    <row r="132" s="67" customFormat="1" ht="17" customHeight="1" spans="1:12">
      <c r="A132" s="96"/>
      <c r="B132" s="91"/>
      <c r="C132" s="91"/>
      <c r="D132" s="91"/>
      <c r="E132" s="90"/>
      <c r="F132" s="90"/>
      <c r="G132" s="93" t="s">
        <v>1659</v>
      </c>
      <c r="H132" s="88"/>
      <c r="I132" s="88"/>
      <c r="J132" s="88"/>
      <c r="K132" s="89" t="e">
        <f t="shared" si="4"/>
        <v>#DIV/0!</v>
      </c>
      <c r="L132" s="89" t="e">
        <f t="shared" si="5"/>
        <v>#DIV/0!</v>
      </c>
    </row>
    <row r="133" s="67" customFormat="1" ht="17" customHeight="1" spans="1:12">
      <c r="A133" s="96"/>
      <c r="B133" s="91"/>
      <c r="C133" s="91"/>
      <c r="D133" s="91"/>
      <c r="E133" s="90"/>
      <c r="F133" s="90"/>
      <c r="G133" s="93" t="s">
        <v>1660</v>
      </c>
      <c r="H133" s="88"/>
      <c r="I133" s="88"/>
      <c r="J133" s="88"/>
      <c r="K133" s="89" t="e">
        <f t="shared" si="4"/>
        <v>#DIV/0!</v>
      </c>
      <c r="L133" s="89" t="e">
        <f t="shared" si="5"/>
        <v>#DIV/0!</v>
      </c>
    </row>
    <row r="134" s="67" customFormat="1" ht="17" customHeight="1" spans="1:12">
      <c r="A134" s="96"/>
      <c r="B134" s="91"/>
      <c r="C134" s="91"/>
      <c r="D134" s="91"/>
      <c r="E134" s="90"/>
      <c r="F134" s="90"/>
      <c r="G134" s="93" t="s">
        <v>1661</v>
      </c>
      <c r="H134" s="88"/>
      <c r="I134" s="88"/>
      <c r="J134" s="88"/>
      <c r="K134" s="89" t="e">
        <f t="shared" si="4"/>
        <v>#DIV/0!</v>
      </c>
      <c r="L134" s="89" t="e">
        <f t="shared" si="5"/>
        <v>#DIV/0!</v>
      </c>
    </row>
    <row r="135" s="67" customFormat="1" ht="17" customHeight="1" spans="1:12">
      <c r="A135" s="96"/>
      <c r="B135" s="91"/>
      <c r="C135" s="91"/>
      <c r="D135" s="91"/>
      <c r="E135" s="90"/>
      <c r="F135" s="90"/>
      <c r="G135" s="93" t="s">
        <v>1662</v>
      </c>
      <c r="H135" s="88"/>
      <c r="I135" s="88"/>
      <c r="J135" s="88"/>
      <c r="K135" s="89" t="e">
        <f t="shared" si="4"/>
        <v>#DIV/0!</v>
      </c>
      <c r="L135" s="89" t="e">
        <f t="shared" si="5"/>
        <v>#DIV/0!</v>
      </c>
    </row>
    <row r="136" s="67" customFormat="1" ht="17" customHeight="1" spans="1:12">
      <c r="A136" s="96"/>
      <c r="B136" s="91"/>
      <c r="C136" s="91"/>
      <c r="D136" s="91"/>
      <c r="E136" s="90"/>
      <c r="F136" s="90"/>
      <c r="G136" s="93" t="s">
        <v>1663</v>
      </c>
      <c r="H136" s="88"/>
      <c r="I136" s="88"/>
      <c r="J136" s="88"/>
      <c r="K136" s="89" t="e">
        <f t="shared" ref="K136:K199" si="6">J136/H136</f>
        <v>#DIV/0!</v>
      </c>
      <c r="L136" s="89" t="e">
        <f t="shared" ref="L136:L199" si="7">J136/I136</f>
        <v>#DIV/0!</v>
      </c>
    </row>
    <row r="137" s="67" customFormat="1" ht="17" customHeight="1" spans="1:12">
      <c r="A137" s="96"/>
      <c r="B137" s="91"/>
      <c r="C137" s="91"/>
      <c r="D137" s="91"/>
      <c r="E137" s="90"/>
      <c r="F137" s="90"/>
      <c r="G137" s="93" t="s">
        <v>1664</v>
      </c>
      <c r="H137" s="88"/>
      <c r="I137" s="88"/>
      <c r="J137" s="88"/>
      <c r="K137" s="89" t="e">
        <f t="shared" si="6"/>
        <v>#DIV/0!</v>
      </c>
      <c r="L137" s="89" t="e">
        <f t="shared" si="7"/>
        <v>#DIV/0!</v>
      </c>
    </row>
    <row r="138" s="67" customFormat="1" ht="17" customHeight="1" spans="1:12">
      <c r="A138" s="96"/>
      <c r="B138" s="91"/>
      <c r="C138" s="91"/>
      <c r="D138" s="91"/>
      <c r="E138" s="90"/>
      <c r="F138" s="90"/>
      <c r="G138" s="93" t="s">
        <v>1665</v>
      </c>
      <c r="H138" s="88"/>
      <c r="I138" s="88"/>
      <c r="J138" s="88"/>
      <c r="K138" s="89" t="e">
        <f t="shared" si="6"/>
        <v>#DIV/0!</v>
      </c>
      <c r="L138" s="89" t="e">
        <f t="shared" si="7"/>
        <v>#DIV/0!</v>
      </c>
    </row>
    <row r="139" s="67" customFormat="1" ht="17" customHeight="1" spans="1:12">
      <c r="A139" s="96"/>
      <c r="B139" s="91"/>
      <c r="C139" s="91"/>
      <c r="D139" s="91"/>
      <c r="E139" s="90"/>
      <c r="F139" s="90"/>
      <c r="G139" s="93" t="s">
        <v>1666</v>
      </c>
      <c r="H139" s="88"/>
      <c r="I139" s="88"/>
      <c r="J139" s="88"/>
      <c r="K139" s="89" t="e">
        <f t="shared" si="6"/>
        <v>#DIV/0!</v>
      </c>
      <c r="L139" s="89" t="e">
        <f t="shared" si="7"/>
        <v>#DIV/0!</v>
      </c>
    </row>
    <row r="140" s="67" customFormat="1" ht="17" customHeight="1" spans="1:12">
      <c r="A140" s="96"/>
      <c r="B140" s="91"/>
      <c r="C140" s="91"/>
      <c r="D140" s="91"/>
      <c r="E140" s="90"/>
      <c r="F140" s="90"/>
      <c r="G140" s="93" t="s">
        <v>1667</v>
      </c>
      <c r="H140" s="88">
        <f>SUM(H141:H146)</f>
        <v>0</v>
      </c>
      <c r="I140" s="88">
        <f>SUM(I141:I146)</f>
        <v>0</v>
      </c>
      <c r="J140" s="88">
        <f>SUM(J141:J146)</f>
        <v>0</v>
      </c>
      <c r="K140" s="89" t="e">
        <f t="shared" si="6"/>
        <v>#DIV/0!</v>
      </c>
      <c r="L140" s="89" t="e">
        <f t="shared" si="7"/>
        <v>#DIV/0!</v>
      </c>
    </row>
    <row r="141" s="67" customFormat="1" ht="17" customHeight="1" spans="1:12">
      <c r="A141" s="96"/>
      <c r="B141" s="91"/>
      <c r="C141" s="91"/>
      <c r="D141" s="91"/>
      <c r="E141" s="90"/>
      <c r="F141" s="90"/>
      <c r="G141" s="93" t="s">
        <v>1668</v>
      </c>
      <c r="H141" s="88"/>
      <c r="I141" s="88"/>
      <c r="J141" s="88"/>
      <c r="K141" s="89" t="e">
        <f t="shared" si="6"/>
        <v>#DIV/0!</v>
      </c>
      <c r="L141" s="89" t="e">
        <f t="shared" si="7"/>
        <v>#DIV/0!</v>
      </c>
    </row>
    <row r="142" s="67" customFormat="1" ht="17" customHeight="1" spans="1:12">
      <c r="A142" s="96"/>
      <c r="B142" s="91"/>
      <c r="C142" s="91"/>
      <c r="D142" s="91"/>
      <c r="E142" s="90"/>
      <c r="F142" s="90"/>
      <c r="G142" s="93" t="s">
        <v>1669</v>
      </c>
      <c r="H142" s="88"/>
      <c r="I142" s="88"/>
      <c r="J142" s="88"/>
      <c r="K142" s="89" t="e">
        <f t="shared" si="6"/>
        <v>#DIV/0!</v>
      </c>
      <c r="L142" s="89" t="e">
        <f t="shared" si="7"/>
        <v>#DIV/0!</v>
      </c>
    </row>
    <row r="143" s="67" customFormat="1" ht="17" customHeight="1" spans="1:12">
      <c r="A143" s="96"/>
      <c r="B143" s="91"/>
      <c r="C143" s="91"/>
      <c r="D143" s="91"/>
      <c r="E143" s="90"/>
      <c r="F143" s="90"/>
      <c r="G143" s="93" t="s">
        <v>1670</v>
      </c>
      <c r="H143" s="88"/>
      <c r="I143" s="88"/>
      <c r="J143" s="88"/>
      <c r="K143" s="89" t="e">
        <f t="shared" si="6"/>
        <v>#DIV/0!</v>
      </c>
      <c r="L143" s="89" t="e">
        <f t="shared" si="7"/>
        <v>#DIV/0!</v>
      </c>
    </row>
    <row r="144" s="67" customFormat="1" ht="17" customHeight="1" spans="1:12">
      <c r="A144" s="96"/>
      <c r="B144" s="91"/>
      <c r="C144" s="91"/>
      <c r="D144" s="91"/>
      <c r="E144" s="90"/>
      <c r="F144" s="90"/>
      <c r="G144" s="93" t="s">
        <v>1671</v>
      </c>
      <c r="H144" s="88"/>
      <c r="I144" s="88"/>
      <c r="J144" s="88"/>
      <c r="K144" s="89" t="e">
        <f t="shared" si="6"/>
        <v>#DIV/0!</v>
      </c>
      <c r="L144" s="89" t="e">
        <f t="shared" si="7"/>
        <v>#DIV/0!</v>
      </c>
    </row>
    <row r="145" s="67" customFormat="1" ht="17" customHeight="1" spans="1:12">
      <c r="A145" s="96"/>
      <c r="B145" s="91"/>
      <c r="C145" s="91"/>
      <c r="D145" s="91"/>
      <c r="E145" s="90"/>
      <c r="F145" s="90"/>
      <c r="G145" s="93" t="s">
        <v>1672</v>
      </c>
      <c r="H145" s="88"/>
      <c r="I145" s="88"/>
      <c r="J145" s="88"/>
      <c r="K145" s="89" t="e">
        <f t="shared" si="6"/>
        <v>#DIV/0!</v>
      </c>
      <c r="L145" s="89" t="e">
        <f t="shared" si="7"/>
        <v>#DIV/0!</v>
      </c>
    </row>
    <row r="146" s="67" customFormat="1" ht="17" customHeight="1" spans="1:12">
      <c r="A146" s="96"/>
      <c r="B146" s="91"/>
      <c r="C146" s="91"/>
      <c r="D146" s="91"/>
      <c r="E146" s="90"/>
      <c r="F146" s="90"/>
      <c r="G146" s="93" t="s">
        <v>1673</v>
      </c>
      <c r="H146" s="88"/>
      <c r="I146" s="88"/>
      <c r="J146" s="88"/>
      <c r="K146" s="89" t="e">
        <f t="shared" si="6"/>
        <v>#DIV/0!</v>
      </c>
      <c r="L146" s="89" t="e">
        <f t="shared" si="7"/>
        <v>#DIV/0!</v>
      </c>
    </row>
    <row r="147" s="67" customFormat="1" ht="17" customHeight="1" spans="1:12">
      <c r="A147" s="96"/>
      <c r="B147" s="91"/>
      <c r="C147" s="91"/>
      <c r="D147" s="91"/>
      <c r="E147" s="90"/>
      <c r="F147" s="90"/>
      <c r="G147" s="93" t="s">
        <v>1674</v>
      </c>
      <c r="H147" s="88">
        <f>SUM(H148:H156)</f>
        <v>0</v>
      </c>
      <c r="I147" s="88">
        <f>SUM(I148:I156)</f>
        <v>0</v>
      </c>
      <c r="J147" s="88">
        <f>SUM(J148:J156)</f>
        <v>0</v>
      </c>
      <c r="K147" s="89" t="e">
        <f t="shared" si="6"/>
        <v>#DIV/0!</v>
      </c>
      <c r="L147" s="89" t="e">
        <f t="shared" si="7"/>
        <v>#DIV/0!</v>
      </c>
    </row>
    <row r="148" s="67" customFormat="1" ht="17" customHeight="1" spans="1:12">
      <c r="A148" s="96"/>
      <c r="B148" s="91"/>
      <c r="C148" s="91"/>
      <c r="D148" s="91"/>
      <c r="E148" s="90"/>
      <c r="F148" s="90"/>
      <c r="G148" s="93" t="s">
        <v>1675</v>
      </c>
      <c r="H148" s="88"/>
      <c r="I148" s="88"/>
      <c r="J148" s="88"/>
      <c r="K148" s="89" t="e">
        <f t="shared" si="6"/>
        <v>#DIV/0!</v>
      </c>
      <c r="L148" s="89" t="e">
        <f t="shared" si="7"/>
        <v>#DIV/0!</v>
      </c>
    </row>
    <row r="149" s="67" customFormat="1" ht="17" customHeight="1" spans="1:12">
      <c r="A149" s="96"/>
      <c r="B149" s="91"/>
      <c r="C149" s="91"/>
      <c r="D149" s="91"/>
      <c r="E149" s="90"/>
      <c r="F149" s="90"/>
      <c r="G149" s="93" t="s">
        <v>869</v>
      </c>
      <c r="H149" s="88"/>
      <c r="I149" s="88"/>
      <c r="J149" s="88"/>
      <c r="K149" s="89" t="e">
        <f t="shared" si="6"/>
        <v>#DIV/0!</v>
      </c>
      <c r="L149" s="89" t="e">
        <f t="shared" si="7"/>
        <v>#DIV/0!</v>
      </c>
    </row>
    <row r="150" s="67" customFormat="1" ht="17" customHeight="1" spans="1:12">
      <c r="A150" s="96"/>
      <c r="B150" s="91"/>
      <c r="C150" s="91"/>
      <c r="D150" s="91"/>
      <c r="E150" s="90"/>
      <c r="F150" s="90"/>
      <c r="G150" s="93" t="s">
        <v>1676</v>
      </c>
      <c r="H150" s="88"/>
      <c r="I150" s="88"/>
      <c r="J150" s="88"/>
      <c r="K150" s="89" t="e">
        <f t="shared" si="6"/>
        <v>#DIV/0!</v>
      </c>
      <c r="L150" s="89" t="e">
        <f t="shared" si="7"/>
        <v>#DIV/0!</v>
      </c>
    </row>
    <row r="151" s="67" customFormat="1" ht="17" customHeight="1" spans="1:12">
      <c r="A151" s="96"/>
      <c r="B151" s="91"/>
      <c r="C151" s="91"/>
      <c r="D151" s="91"/>
      <c r="E151" s="90"/>
      <c r="F151" s="90"/>
      <c r="G151" s="93" t="s">
        <v>1677</v>
      </c>
      <c r="H151" s="88"/>
      <c r="I151" s="88"/>
      <c r="J151" s="88"/>
      <c r="K151" s="89" t="e">
        <f t="shared" si="6"/>
        <v>#DIV/0!</v>
      </c>
      <c r="L151" s="89" t="e">
        <f t="shared" si="7"/>
        <v>#DIV/0!</v>
      </c>
    </row>
    <row r="152" s="67" customFormat="1" ht="17" customHeight="1" spans="1:12">
      <c r="A152" s="96"/>
      <c r="B152" s="91"/>
      <c r="C152" s="91"/>
      <c r="D152" s="91"/>
      <c r="E152" s="90"/>
      <c r="F152" s="90"/>
      <c r="G152" s="93" t="s">
        <v>1678</v>
      </c>
      <c r="H152" s="88"/>
      <c r="I152" s="88"/>
      <c r="J152" s="88"/>
      <c r="K152" s="89" t="e">
        <f t="shared" si="6"/>
        <v>#DIV/0!</v>
      </c>
      <c r="L152" s="89" t="e">
        <f t="shared" si="7"/>
        <v>#DIV/0!</v>
      </c>
    </row>
    <row r="153" s="67" customFormat="1" ht="17" customHeight="1" spans="1:12">
      <c r="A153" s="96"/>
      <c r="B153" s="91"/>
      <c r="C153" s="91"/>
      <c r="D153" s="91"/>
      <c r="E153" s="90"/>
      <c r="F153" s="90"/>
      <c r="G153" s="93" t="s">
        <v>1679</v>
      </c>
      <c r="H153" s="88"/>
      <c r="I153" s="88"/>
      <c r="J153" s="88"/>
      <c r="K153" s="89" t="e">
        <f t="shared" si="6"/>
        <v>#DIV/0!</v>
      </c>
      <c r="L153" s="89" t="e">
        <f t="shared" si="7"/>
        <v>#DIV/0!</v>
      </c>
    </row>
    <row r="154" s="67" customFormat="1" ht="17" customHeight="1" spans="1:12">
      <c r="A154" s="96"/>
      <c r="B154" s="91"/>
      <c r="C154" s="91"/>
      <c r="D154" s="91"/>
      <c r="E154" s="90"/>
      <c r="F154" s="90"/>
      <c r="G154" s="93" t="s">
        <v>1680</v>
      </c>
      <c r="H154" s="88"/>
      <c r="I154" s="88"/>
      <c r="J154" s="88"/>
      <c r="K154" s="89" t="e">
        <f t="shared" si="6"/>
        <v>#DIV/0!</v>
      </c>
      <c r="L154" s="89" t="e">
        <f t="shared" si="7"/>
        <v>#DIV/0!</v>
      </c>
    </row>
    <row r="155" s="67" customFormat="1" ht="17" customHeight="1" spans="1:12">
      <c r="A155" s="96"/>
      <c r="B155" s="91"/>
      <c r="C155" s="91"/>
      <c r="D155" s="91"/>
      <c r="E155" s="90"/>
      <c r="F155" s="90"/>
      <c r="G155" s="93" t="s">
        <v>1681</v>
      </c>
      <c r="H155" s="88"/>
      <c r="I155" s="88"/>
      <c r="J155" s="88"/>
      <c r="K155" s="89" t="e">
        <f t="shared" si="6"/>
        <v>#DIV/0!</v>
      </c>
      <c r="L155" s="89" t="e">
        <f t="shared" si="7"/>
        <v>#DIV/0!</v>
      </c>
    </row>
    <row r="156" s="67" customFormat="1" ht="17" customHeight="1" spans="1:12">
      <c r="A156" s="96"/>
      <c r="B156" s="91"/>
      <c r="C156" s="91"/>
      <c r="D156" s="91"/>
      <c r="E156" s="90"/>
      <c r="F156" s="90"/>
      <c r="G156" s="93" t="s">
        <v>1682</v>
      </c>
      <c r="H156" s="88"/>
      <c r="I156" s="88"/>
      <c r="J156" s="88"/>
      <c r="K156" s="89" t="e">
        <f t="shared" si="6"/>
        <v>#DIV/0!</v>
      </c>
      <c r="L156" s="89" t="e">
        <f t="shared" si="7"/>
        <v>#DIV/0!</v>
      </c>
    </row>
    <row r="157" s="67" customFormat="1" ht="17" customHeight="1" spans="1:12">
      <c r="A157" s="96"/>
      <c r="B157" s="91"/>
      <c r="C157" s="91"/>
      <c r="D157" s="91"/>
      <c r="E157" s="90"/>
      <c r="F157" s="90"/>
      <c r="G157" s="93" t="s">
        <v>1683</v>
      </c>
      <c r="H157" s="88">
        <f>SUM(H158:H159)</f>
        <v>0</v>
      </c>
      <c r="I157" s="88">
        <f>SUM(I158:I159)</f>
        <v>0</v>
      </c>
      <c r="J157" s="88">
        <f>SUM(J158:J159)</f>
        <v>0</v>
      </c>
      <c r="K157" s="89" t="e">
        <f t="shared" si="6"/>
        <v>#DIV/0!</v>
      </c>
      <c r="L157" s="89" t="e">
        <f t="shared" si="7"/>
        <v>#DIV/0!</v>
      </c>
    </row>
    <row r="158" s="67" customFormat="1" ht="17" customHeight="1" spans="1:12">
      <c r="A158" s="96"/>
      <c r="B158" s="91"/>
      <c r="C158" s="91"/>
      <c r="D158" s="91"/>
      <c r="E158" s="90"/>
      <c r="F158" s="90"/>
      <c r="G158" s="92" t="s">
        <v>842</v>
      </c>
      <c r="H158" s="88"/>
      <c r="I158" s="88"/>
      <c r="J158" s="88"/>
      <c r="K158" s="89" t="e">
        <f t="shared" si="6"/>
        <v>#DIV/0!</v>
      </c>
      <c r="L158" s="89" t="e">
        <f t="shared" si="7"/>
        <v>#DIV/0!</v>
      </c>
    </row>
    <row r="159" s="67" customFormat="1" ht="17" customHeight="1" spans="1:12">
      <c r="A159" s="96"/>
      <c r="B159" s="91"/>
      <c r="C159" s="91"/>
      <c r="D159" s="91"/>
      <c r="E159" s="90"/>
      <c r="F159" s="90"/>
      <c r="G159" s="92" t="s">
        <v>1684</v>
      </c>
      <c r="H159" s="88"/>
      <c r="I159" s="88"/>
      <c r="J159" s="88"/>
      <c r="K159" s="89" t="e">
        <f t="shared" si="6"/>
        <v>#DIV/0!</v>
      </c>
      <c r="L159" s="89" t="e">
        <f t="shared" si="7"/>
        <v>#DIV/0!</v>
      </c>
    </row>
    <row r="160" s="67" customFormat="1" ht="17" customHeight="1" spans="1:12">
      <c r="A160" s="96"/>
      <c r="B160" s="91"/>
      <c r="C160" s="91"/>
      <c r="D160" s="91"/>
      <c r="E160" s="90"/>
      <c r="F160" s="90"/>
      <c r="G160" s="93" t="s">
        <v>1685</v>
      </c>
      <c r="H160" s="88">
        <f>SUM(H161:H162)</f>
        <v>0</v>
      </c>
      <c r="I160" s="88">
        <f>SUM(I161:I162)</f>
        <v>0</v>
      </c>
      <c r="J160" s="88">
        <f>SUM(J161:J162)</f>
        <v>0</v>
      </c>
      <c r="K160" s="89" t="e">
        <f t="shared" si="6"/>
        <v>#DIV/0!</v>
      </c>
      <c r="L160" s="89" t="e">
        <f t="shared" si="7"/>
        <v>#DIV/0!</v>
      </c>
    </row>
    <row r="161" s="67" customFormat="1" ht="17" customHeight="1" spans="1:12">
      <c r="A161" s="96"/>
      <c r="B161" s="91"/>
      <c r="C161" s="91"/>
      <c r="D161" s="91"/>
      <c r="E161" s="90"/>
      <c r="F161" s="90"/>
      <c r="G161" s="92" t="s">
        <v>842</v>
      </c>
      <c r="H161" s="88"/>
      <c r="I161" s="88"/>
      <c r="J161" s="88"/>
      <c r="K161" s="89" t="e">
        <f t="shared" si="6"/>
        <v>#DIV/0!</v>
      </c>
      <c r="L161" s="89" t="e">
        <f t="shared" si="7"/>
        <v>#DIV/0!</v>
      </c>
    </row>
    <row r="162" s="67" customFormat="1" ht="17" customHeight="1" spans="1:12">
      <c r="A162" s="96"/>
      <c r="B162" s="91"/>
      <c r="C162" s="91"/>
      <c r="D162" s="91"/>
      <c r="E162" s="90"/>
      <c r="F162" s="90"/>
      <c r="G162" s="92" t="s">
        <v>1686</v>
      </c>
      <c r="H162" s="88"/>
      <c r="I162" s="88"/>
      <c r="J162" s="88"/>
      <c r="K162" s="89" t="e">
        <f t="shared" si="6"/>
        <v>#DIV/0!</v>
      </c>
      <c r="L162" s="89" t="e">
        <f t="shared" si="7"/>
        <v>#DIV/0!</v>
      </c>
    </row>
    <row r="163" s="67" customFormat="1" ht="17" customHeight="1" spans="1:12">
      <c r="A163" s="96"/>
      <c r="B163" s="91"/>
      <c r="C163" s="91"/>
      <c r="D163" s="91"/>
      <c r="E163" s="90"/>
      <c r="F163" s="90"/>
      <c r="G163" s="93" t="s">
        <v>1687</v>
      </c>
      <c r="H163" s="88"/>
      <c r="I163" s="88"/>
      <c r="J163" s="88"/>
      <c r="K163" s="89" t="e">
        <f t="shared" si="6"/>
        <v>#DIV/0!</v>
      </c>
      <c r="L163" s="89" t="e">
        <f t="shared" si="7"/>
        <v>#DIV/0!</v>
      </c>
    </row>
    <row r="164" s="67" customFormat="1" ht="17" customHeight="1" spans="1:12">
      <c r="A164" s="96"/>
      <c r="B164" s="91"/>
      <c r="C164" s="91"/>
      <c r="D164" s="91"/>
      <c r="E164" s="90"/>
      <c r="F164" s="90"/>
      <c r="G164" s="101" t="s">
        <v>1688</v>
      </c>
      <c r="H164" s="86">
        <f>H165</f>
        <v>0</v>
      </c>
      <c r="I164" s="86">
        <f>I165</f>
        <v>0</v>
      </c>
      <c r="J164" s="86">
        <f>J165</f>
        <v>0</v>
      </c>
      <c r="K164" s="94" t="e">
        <f t="shared" si="6"/>
        <v>#DIV/0!</v>
      </c>
      <c r="L164" s="94" t="e">
        <f t="shared" si="7"/>
        <v>#DIV/0!</v>
      </c>
    </row>
    <row r="165" s="67" customFormat="1" ht="17" customHeight="1" spans="1:12">
      <c r="A165" s="96"/>
      <c r="B165" s="91"/>
      <c r="C165" s="91"/>
      <c r="D165" s="91"/>
      <c r="E165" s="90"/>
      <c r="F165" s="90"/>
      <c r="G165" s="93" t="s">
        <v>1689</v>
      </c>
      <c r="H165" s="88">
        <f>SUM(H166:H167)</f>
        <v>0</v>
      </c>
      <c r="I165" s="88">
        <f>SUM(I166:I167)</f>
        <v>0</v>
      </c>
      <c r="J165" s="88">
        <f>SUM(J166:J167)</f>
        <v>0</v>
      </c>
      <c r="K165" s="89" t="e">
        <f t="shared" si="6"/>
        <v>#DIV/0!</v>
      </c>
      <c r="L165" s="89" t="e">
        <f t="shared" si="7"/>
        <v>#DIV/0!</v>
      </c>
    </row>
    <row r="166" s="67" customFormat="1" ht="17" customHeight="1" spans="1:12">
      <c r="A166" s="96"/>
      <c r="B166" s="91"/>
      <c r="C166" s="91"/>
      <c r="D166" s="91"/>
      <c r="E166" s="90"/>
      <c r="F166" s="90"/>
      <c r="G166" s="93" t="s">
        <v>1690</v>
      </c>
      <c r="H166" s="88"/>
      <c r="I166" s="88"/>
      <c r="J166" s="88"/>
      <c r="K166" s="89" t="e">
        <f t="shared" si="6"/>
        <v>#DIV/0!</v>
      </c>
      <c r="L166" s="89" t="e">
        <f t="shared" si="7"/>
        <v>#DIV/0!</v>
      </c>
    </row>
    <row r="167" s="67" customFormat="1" ht="17" customHeight="1" spans="1:12">
      <c r="A167" s="96"/>
      <c r="B167" s="91"/>
      <c r="C167" s="91"/>
      <c r="D167" s="91"/>
      <c r="E167" s="90"/>
      <c r="F167" s="90"/>
      <c r="G167" s="93" t="s">
        <v>1691</v>
      </c>
      <c r="H167" s="88"/>
      <c r="I167" s="88"/>
      <c r="J167" s="88"/>
      <c r="K167" s="89" t="e">
        <f t="shared" si="6"/>
        <v>#DIV/0!</v>
      </c>
      <c r="L167" s="89" t="e">
        <f t="shared" si="7"/>
        <v>#DIV/0!</v>
      </c>
    </row>
    <row r="168" s="67" customFormat="1" ht="17" customHeight="1" spans="1:12">
      <c r="A168" s="96"/>
      <c r="B168" s="91"/>
      <c r="C168" s="91"/>
      <c r="D168" s="91"/>
      <c r="E168" s="90"/>
      <c r="F168" s="90"/>
      <c r="G168" s="101" t="s">
        <v>1692</v>
      </c>
      <c r="H168" s="86">
        <f>H169+H173+H182+H183</f>
        <v>3</v>
      </c>
      <c r="I168" s="86">
        <f>I169+I173+I182+I183</f>
        <v>422</v>
      </c>
      <c r="J168" s="86">
        <f>J169+J173+J182+J183</f>
        <v>53</v>
      </c>
      <c r="K168" s="94">
        <f t="shared" si="6"/>
        <v>17.6666666666667</v>
      </c>
      <c r="L168" s="94">
        <f t="shared" si="7"/>
        <v>0.125592417061611</v>
      </c>
    </row>
    <row r="169" s="67" customFormat="1" ht="17" customHeight="1" spans="1:12">
      <c r="A169" s="96"/>
      <c r="B169" s="91"/>
      <c r="C169" s="91"/>
      <c r="D169" s="91"/>
      <c r="E169" s="90"/>
      <c r="F169" s="90"/>
      <c r="G169" s="93" t="s">
        <v>1693</v>
      </c>
      <c r="H169" s="88">
        <f>SUM(H170:H172)</f>
        <v>0</v>
      </c>
      <c r="I169" s="88">
        <f>SUM(I170:I172)</f>
        <v>0</v>
      </c>
      <c r="J169" s="88">
        <f>SUM(J170:J172)</f>
        <v>0</v>
      </c>
      <c r="K169" s="89" t="e">
        <f t="shared" si="6"/>
        <v>#DIV/0!</v>
      </c>
      <c r="L169" s="89" t="e">
        <f t="shared" si="7"/>
        <v>#DIV/0!</v>
      </c>
    </row>
    <row r="170" s="67" customFormat="1" ht="17" customHeight="1" spans="1:12">
      <c r="A170" s="96"/>
      <c r="B170" s="91"/>
      <c r="C170" s="91"/>
      <c r="D170" s="91"/>
      <c r="E170" s="90"/>
      <c r="F170" s="90"/>
      <c r="G170" s="93" t="s">
        <v>1694</v>
      </c>
      <c r="H170" s="88"/>
      <c r="I170" s="88"/>
      <c r="J170" s="88"/>
      <c r="K170" s="89" t="e">
        <f t="shared" si="6"/>
        <v>#DIV/0!</v>
      </c>
      <c r="L170" s="89" t="e">
        <f t="shared" si="7"/>
        <v>#DIV/0!</v>
      </c>
    </row>
    <row r="171" s="67" customFormat="1" ht="17" customHeight="1" spans="1:12">
      <c r="A171" s="96"/>
      <c r="B171" s="91"/>
      <c r="C171" s="91"/>
      <c r="D171" s="91"/>
      <c r="E171" s="90"/>
      <c r="F171" s="90"/>
      <c r="G171" s="93" t="s">
        <v>1695</v>
      </c>
      <c r="H171" s="88"/>
      <c r="I171" s="88"/>
      <c r="J171" s="88"/>
      <c r="K171" s="89" t="e">
        <f t="shared" si="6"/>
        <v>#DIV/0!</v>
      </c>
      <c r="L171" s="89" t="e">
        <f t="shared" si="7"/>
        <v>#DIV/0!</v>
      </c>
    </row>
    <row r="172" s="67" customFormat="1" ht="17" customHeight="1" spans="1:12">
      <c r="A172" s="96"/>
      <c r="B172" s="91"/>
      <c r="C172" s="91"/>
      <c r="D172" s="91"/>
      <c r="E172" s="90"/>
      <c r="F172" s="90"/>
      <c r="G172" s="93" t="s">
        <v>1696</v>
      </c>
      <c r="H172" s="88"/>
      <c r="I172" s="88"/>
      <c r="J172" s="88"/>
      <c r="K172" s="89" t="e">
        <f t="shared" si="6"/>
        <v>#DIV/0!</v>
      </c>
      <c r="L172" s="89" t="e">
        <f t="shared" si="7"/>
        <v>#DIV/0!</v>
      </c>
    </row>
    <row r="173" s="67" customFormat="1" ht="17" customHeight="1" spans="1:12">
      <c r="A173" s="96"/>
      <c r="B173" s="91"/>
      <c r="C173" s="91"/>
      <c r="D173" s="91"/>
      <c r="E173" s="90"/>
      <c r="F173" s="90"/>
      <c r="G173" s="93" t="s">
        <v>1697</v>
      </c>
      <c r="H173" s="88">
        <f>SUM(H174:H181)</f>
        <v>0</v>
      </c>
      <c r="I173" s="88">
        <f>SUM(I174:I181)</f>
        <v>0</v>
      </c>
      <c r="J173" s="88">
        <f>SUM(J174:J181)</f>
        <v>0</v>
      </c>
      <c r="K173" s="89" t="e">
        <f t="shared" si="6"/>
        <v>#DIV/0!</v>
      </c>
      <c r="L173" s="89" t="e">
        <f t="shared" si="7"/>
        <v>#DIV/0!</v>
      </c>
    </row>
    <row r="174" s="67" customFormat="1" ht="17" customHeight="1" spans="1:12">
      <c r="A174" s="96"/>
      <c r="B174" s="91"/>
      <c r="C174" s="91"/>
      <c r="D174" s="91"/>
      <c r="E174" s="90"/>
      <c r="F174" s="90"/>
      <c r="G174" s="93" t="s">
        <v>1698</v>
      </c>
      <c r="H174" s="88"/>
      <c r="I174" s="88"/>
      <c r="J174" s="88"/>
      <c r="K174" s="89" t="e">
        <f t="shared" si="6"/>
        <v>#DIV/0!</v>
      </c>
      <c r="L174" s="89" t="e">
        <f t="shared" si="7"/>
        <v>#DIV/0!</v>
      </c>
    </row>
    <row r="175" s="67" customFormat="1" ht="17" customHeight="1" spans="1:12">
      <c r="A175" s="96"/>
      <c r="B175" s="91"/>
      <c r="C175" s="91"/>
      <c r="D175" s="91"/>
      <c r="E175" s="90"/>
      <c r="F175" s="90"/>
      <c r="G175" s="93" t="s">
        <v>1699</v>
      </c>
      <c r="H175" s="88"/>
      <c r="I175" s="88"/>
      <c r="J175" s="88"/>
      <c r="K175" s="89" t="e">
        <f t="shared" si="6"/>
        <v>#DIV/0!</v>
      </c>
      <c r="L175" s="89" t="e">
        <f t="shared" si="7"/>
        <v>#DIV/0!</v>
      </c>
    </row>
    <row r="176" s="67" customFormat="1" ht="17" customHeight="1" spans="1:12">
      <c r="A176" s="96"/>
      <c r="B176" s="91"/>
      <c r="C176" s="91"/>
      <c r="D176" s="91"/>
      <c r="E176" s="90"/>
      <c r="F176" s="90"/>
      <c r="G176" s="93" t="s">
        <v>1700</v>
      </c>
      <c r="H176" s="88"/>
      <c r="I176" s="88"/>
      <c r="J176" s="88"/>
      <c r="K176" s="89" t="e">
        <f t="shared" si="6"/>
        <v>#DIV/0!</v>
      </c>
      <c r="L176" s="89" t="e">
        <f t="shared" si="7"/>
        <v>#DIV/0!</v>
      </c>
    </row>
    <row r="177" s="67" customFormat="1" ht="17" customHeight="1" spans="1:12">
      <c r="A177" s="96"/>
      <c r="B177" s="91"/>
      <c r="C177" s="91"/>
      <c r="D177" s="91"/>
      <c r="E177" s="90"/>
      <c r="F177" s="90"/>
      <c r="G177" s="93" t="s">
        <v>1701</v>
      </c>
      <c r="H177" s="88"/>
      <c r="I177" s="88"/>
      <c r="J177" s="88"/>
      <c r="K177" s="89" t="e">
        <f t="shared" si="6"/>
        <v>#DIV/0!</v>
      </c>
      <c r="L177" s="89" t="e">
        <f t="shared" si="7"/>
        <v>#DIV/0!</v>
      </c>
    </row>
    <row r="178" s="67" customFormat="1" ht="17" customHeight="1" spans="1:12">
      <c r="A178" s="96"/>
      <c r="B178" s="91"/>
      <c r="C178" s="91"/>
      <c r="D178" s="91"/>
      <c r="E178" s="90"/>
      <c r="F178" s="90"/>
      <c r="G178" s="93" t="s">
        <v>1702</v>
      </c>
      <c r="H178" s="88"/>
      <c r="I178" s="88"/>
      <c r="J178" s="88"/>
      <c r="K178" s="89" t="e">
        <f t="shared" si="6"/>
        <v>#DIV/0!</v>
      </c>
      <c r="L178" s="89" t="e">
        <f t="shared" si="7"/>
        <v>#DIV/0!</v>
      </c>
    </row>
    <row r="179" s="67" customFormat="1" ht="17" customHeight="1" spans="1:12">
      <c r="A179" s="96"/>
      <c r="B179" s="91"/>
      <c r="C179" s="91"/>
      <c r="D179" s="91"/>
      <c r="E179" s="90"/>
      <c r="F179" s="90"/>
      <c r="G179" s="93" t="s">
        <v>1703</v>
      </c>
      <c r="H179" s="88"/>
      <c r="I179" s="88"/>
      <c r="J179" s="88"/>
      <c r="K179" s="89" t="e">
        <f t="shared" si="6"/>
        <v>#DIV/0!</v>
      </c>
      <c r="L179" s="89" t="e">
        <f t="shared" si="7"/>
        <v>#DIV/0!</v>
      </c>
    </row>
    <row r="180" s="67" customFormat="1" ht="17" customHeight="1" spans="1:12">
      <c r="A180" s="96"/>
      <c r="B180" s="91"/>
      <c r="C180" s="91"/>
      <c r="D180" s="91"/>
      <c r="E180" s="90"/>
      <c r="F180" s="90"/>
      <c r="G180" s="93" t="s">
        <v>1704</v>
      </c>
      <c r="H180" s="88"/>
      <c r="I180" s="88"/>
      <c r="J180" s="88"/>
      <c r="K180" s="89" t="e">
        <f t="shared" si="6"/>
        <v>#DIV/0!</v>
      </c>
      <c r="L180" s="89" t="e">
        <f t="shared" si="7"/>
        <v>#DIV/0!</v>
      </c>
    </row>
    <row r="181" s="67" customFormat="1" ht="17" customHeight="1" spans="1:12">
      <c r="A181" s="96"/>
      <c r="B181" s="91"/>
      <c r="C181" s="91"/>
      <c r="D181" s="91"/>
      <c r="E181" s="90"/>
      <c r="F181" s="90"/>
      <c r="G181" s="93" t="s">
        <v>1705</v>
      </c>
      <c r="H181" s="88"/>
      <c r="I181" s="88"/>
      <c r="J181" s="88"/>
      <c r="K181" s="89" t="e">
        <f t="shared" si="6"/>
        <v>#DIV/0!</v>
      </c>
      <c r="L181" s="89" t="e">
        <f t="shared" si="7"/>
        <v>#DIV/0!</v>
      </c>
    </row>
    <row r="182" s="67" customFormat="1" ht="17" customHeight="1" spans="1:12">
      <c r="A182" s="96"/>
      <c r="B182" s="91"/>
      <c r="C182" s="91"/>
      <c r="D182" s="91"/>
      <c r="E182" s="90"/>
      <c r="F182" s="90"/>
      <c r="G182" s="102" t="s">
        <v>1706</v>
      </c>
      <c r="H182" s="88"/>
      <c r="I182" s="88"/>
      <c r="J182" s="88"/>
      <c r="K182" s="89" t="e">
        <f t="shared" si="6"/>
        <v>#DIV/0!</v>
      </c>
      <c r="L182" s="89" t="e">
        <f t="shared" si="7"/>
        <v>#DIV/0!</v>
      </c>
    </row>
    <row r="183" s="67" customFormat="1" ht="17" customHeight="1" spans="1:12">
      <c r="A183" s="96"/>
      <c r="B183" s="91"/>
      <c r="C183" s="91"/>
      <c r="D183" s="91"/>
      <c r="E183" s="90"/>
      <c r="F183" s="90"/>
      <c r="G183" s="93" t="s">
        <v>1707</v>
      </c>
      <c r="H183" s="88">
        <f>SUM(H184:H193)</f>
        <v>3</v>
      </c>
      <c r="I183" s="88">
        <f>SUM(I184:I193)</f>
        <v>422</v>
      </c>
      <c r="J183" s="88">
        <f>SUM(J184:J193)</f>
        <v>53</v>
      </c>
      <c r="K183" s="89">
        <f t="shared" si="6"/>
        <v>17.6666666666667</v>
      </c>
      <c r="L183" s="89">
        <f t="shared" si="7"/>
        <v>0.125592417061611</v>
      </c>
    </row>
    <row r="184" s="67" customFormat="1" ht="17" customHeight="1" spans="1:12">
      <c r="A184" s="96"/>
      <c r="B184" s="91"/>
      <c r="C184" s="91"/>
      <c r="D184" s="91"/>
      <c r="E184" s="90"/>
      <c r="F184" s="90"/>
      <c r="G184" s="93" t="s">
        <v>1708</v>
      </c>
      <c r="H184" s="88"/>
      <c r="I184" s="88">
        <v>378</v>
      </c>
      <c r="J184" s="88">
        <v>53</v>
      </c>
      <c r="K184" s="89" t="e">
        <f t="shared" si="6"/>
        <v>#DIV/0!</v>
      </c>
      <c r="L184" s="89">
        <f t="shared" si="7"/>
        <v>0.14021164021164</v>
      </c>
    </row>
    <row r="185" s="67" customFormat="1" ht="17" customHeight="1" spans="1:12">
      <c r="A185" s="96"/>
      <c r="B185" s="91"/>
      <c r="C185" s="91"/>
      <c r="D185" s="91"/>
      <c r="E185" s="90"/>
      <c r="F185" s="90"/>
      <c r="G185" s="93" t="s">
        <v>1709</v>
      </c>
      <c r="H185" s="88"/>
      <c r="I185" s="88"/>
      <c r="J185" s="88"/>
      <c r="K185" s="89" t="e">
        <f t="shared" si="6"/>
        <v>#DIV/0!</v>
      </c>
      <c r="L185" s="89" t="e">
        <f t="shared" si="7"/>
        <v>#DIV/0!</v>
      </c>
    </row>
    <row r="186" s="67" customFormat="1" ht="17" customHeight="1" spans="1:12">
      <c r="A186" s="96"/>
      <c r="B186" s="91"/>
      <c r="C186" s="91"/>
      <c r="D186" s="91"/>
      <c r="E186" s="90"/>
      <c r="F186" s="90"/>
      <c r="G186" s="93" t="s">
        <v>1710</v>
      </c>
      <c r="H186" s="88">
        <v>3</v>
      </c>
      <c r="I186" s="88">
        <v>3</v>
      </c>
      <c r="J186" s="88"/>
      <c r="K186" s="89">
        <f t="shared" si="6"/>
        <v>0</v>
      </c>
      <c r="L186" s="89">
        <f t="shared" si="7"/>
        <v>0</v>
      </c>
    </row>
    <row r="187" s="67" customFormat="1" ht="17" customHeight="1" spans="1:12">
      <c r="A187" s="96"/>
      <c r="B187" s="91"/>
      <c r="C187" s="91"/>
      <c r="D187" s="91"/>
      <c r="E187" s="90"/>
      <c r="F187" s="90"/>
      <c r="G187" s="93" t="s">
        <v>1711</v>
      </c>
      <c r="H187" s="88"/>
      <c r="I187" s="88"/>
      <c r="J187" s="88"/>
      <c r="K187" s="89" t="e">
        <f t="shared" si="6"/>
        <v>#DIV/0!</v>
      </c>
      <c r="L187" s="89" t="e">
        <f t="shared" si="7"/>
        <v>#DIV/0!</v>
      </c>
    </row>
    <row r="188" s="67" customFormat="1" ht="17" customHeight="1" spans="1:12">
      <c r="A188" s="96"/>
      <c r="B188" s="91"/>
      <c r="C188" s="91"/>
      <c r="D188" s="91"/>
      <c r="E188" s="90"/>
      <c r="F188" s="90"/>
      <c r="G188" s="93" t="s">
        <v>1712</v>
      </c>
      <c r="H188" s="88"/>
      <c r="I188" s="88">
        <v>41</v>
      </c>
      <c r="J188" s="88"/>
      <c r="K188" s="89" t="e">
        <f t="shared" si="6"/>
        <v>#DIV/0!</v>
      </c>
      <c r="L188" s="89">
        <f t="shared" si="7"/>
        <v>0</v>
      </c>
    </row>
    <row r="189" s="67" customFormat="1" ht="17" customHeight="1" spans="1:12">
      <c r="A189" s="96"/>
      <c r="B189" s="91"/>
      <c r="C189" s="91"/>
      <c r="D189" s="91"/>
      <c r="E189" s="90"/>
      <c r="F189" s="90"/>
      <c r="G189" s="93" t="s">
        <v>1713</v>
      </c>
      <c r="H189" s="88"/>
      <c r="I189" s="88"/>
      <c r="J189" s="88"/>
      <c r="K189" s="89" t="e">
        <f t="shared" si="6"/>
        <v>#DIV/0!</v>
      </c>
      <c r="L189" s="89" t="e">
        <f t="shared" si="7"/>
        <v>#DIV/0!</v>
      </c>
    </row>
    <row r="190" s="67" customFormat="1" ht="17" customHeight="1" spans="1:12">
      <c r="A190" s="96"/>
      <c r="B190" s="91"/>
      <c r="C190" s="91"/>
      <c r="D190" s="91"/>
      <c r="E190" s="90"/>
      <c r="F190" s="90"/>
      <c r="G190" s="98" t="s">
        <v>1714</v>
      </c>
      <c r="H190" s="88"/>
      <c r="I190" s="88"/>
      <c r="J190" s="88"/>
      <c r="K190" s="89" t="e">
        <f t="shared" si="6"/>
        <v>#DIV/0!</v>
      </c>
      <c r="L190" s="89" t="e">
        <f t="shared" si="7"/>
        <v>#DIV/0!</v>
      </c>
    </row>
    <row r="191" s="67" customFormat="1" ht="17" customHeight="1" spans="1:12">
      <c r="A191" s="96"/>
      <c r="B191" s="91"/>
      <c r="C191" s="91"/>
      <c r="D191" s="91"/>
      <c r="E191" s="90"/>
      <c r="F191" s="90"/>
      <c r="G191" s="93" t="s">
        <v>1715</v>
      </c>
      <c r="H191" s="88"/>
      <c r="I191" s="88"/>
      <c r="J191" s="88"/>
      <c r="K191" s="89" t="e">
        <f t="shared" si="6"/>
        <v>#DIV/0!</v>
      </c>
      <c r="L191" s="89" t="e">
        <f t="shared" si="7"/>
        <v>#DIV/0!</v>
      </c>
    </row>
    <row r="192" s="67" customFormat="1" ht="17" customHeight="1" spans="1:12">
      <c r="A192" s="96"/>
      <c r="B192" s="91"/>
      <c r="C192" s="91"/>
      <c r="D192" s="91"/>
      <c r="E192" s="90"/>
      <c r="F192" s="90"/>
      <c r="G192" s="93" t="s">
        <v>1716</v>
      </c>
      <c r="H192" s="88"/>
      <c r="I192" s="88"/>
      <c r="J192" s="88"/>
      <c r="K192" s="89" t="e">
        <f t="shared" si="6"/>
        <v>#DIV/0!</v>
      </c>
      <c r="L192" s="89" t="e">
        <f t="shared" si="7"/>
        <v>#DIV/0!</v>
      </c>
    </row>
    <row r="193" s="67" customFormat="1" ht="17" customHeight="1" spans="1:12">
      <c r="A193" s="96"/>
      <c r="B193" s="91"/>
      <c r="C193" s="91"/>
      <c r="D193" s="91"/>
      <c r="E193" s="90"/>
      <c r="F193" s="90"/>
      <c r="G193" s="93" t="s">
        <v>1717</v>
      </c>
      <c r="H193" s="88"/>
      <c r="I193" s="88"/>
      <c r="J193" s="88"/>
      <c r="K193" s="89" t="e">
        <f t="shared" si="6"/>
        <v>#DIV/0!</v>
      </c>
      <c r="L193" s="89" t="e">
        <f t="shared" si="7"/>
        <v>#DIV/0!</v>
      </c>
    </row>
    <row r="194" s="67" customFormat="1" ht="17" customHeight="1" spans="1:12">
      <c r="A194" s="96"/>
      <c r="B194" s="91"/>
      <c r="C194" s="91"/>
      <c r="D194" s="91"/>
      <c r="E194" s="90"/>
      <c r="F194" s="90"/>
      <c r="G194" s="101" t="s">
        <v>1718</v>
      </c>
      <c r="H194" s="86">
        <f>SUM(H195:H209)</f>
        <v>201</v>
      </c>
      <c r="I194" s="86">
        <f>SUM(I195:I209)</f>
        <v>201</v>
      </c>
      <c r="J194" s="86">
        <f>SUM(J195:J209)</f>
        <v>141</v>
      </c>
      <c r="K194" s="94">
        <f t="shared" si="6"/>
        <v>0.701492537313433</v>
      </c>
      <c r="L194" s="94">
        <f t="shared" si="7"/>
        <v>0.701492537313433</v>
      </c>
    </row>
    <row r="195" s="67" customFormat="1" ht="17" customHeight="1" spans="1:12">
      <c r="A195" s="96"/>
      <c r="B195" s="91"/>
      <c r="C195" s="91"/>
      <c r="D195" s="91"/>
      <c r="E195" s="90"/>
      <c r="F195" s="90"/>
      <c r="G195" s="87" t="s">
        <v>1719</v>
      </c>
      <c r="H195" s="88"/>
      <c r="I195" s="88"/>
      <c r="J195" s="88"/>
      <c r="K195" s="89" t="e">
        <f t="shared" si="6"/>
        <v>#DIV/0!</v>
      </c>
      <c r="L195" s="89" t="e">
        <f t="shared" si="7"/>
        <v>#DIV/0!</v>
      </c>
    </row>
    <row r="196" s="67" customFormat="1" ht="17" customHeight="1" spans="1:12">
      <c r="A196" s="96"/>
      <c r="B196" s="91"/>
      <c r="C196" s="91"/>
      <c r="D196" s="91"/>
      <c r="E196" s="90"/>
      <c r="F196" s="90"/>
      <c r="G196" s="87" t="s">
        <v>1720</v>
      </c>
      <c r="H196" s="88"/>
      <c r="I196" s="88"/>
      <c r="J196" s="88"/>
      <c r="K196" s="89" t="e">
        <f t="shared" si="6"/>
        <v>#DIV/0!</v>
      </c>
      <c r="L196" s="89" t="e">
        <f t="shared" si="7"/>
        <v>#DIV/0!</v>
      </c>
    </row>
    <row r="197" s="67" customFormat="1" ht="17" customHeight="1" spans="1:12">
      <c r="A197" s="96"/>
      <c r="B197" s="91"/>
      <c r="C197" s="91"/>
      <c r="D197" s="91"/>
      <c r="E197" s="90"/>
      <c r="F197" s="90"/>
      <c r="G197" s="87" t="s">
        <v>1721</v>
      </c>
      <c r="H197" s="88"/>
      <c r="I197" s="88"/>
      <c r="J197" s="88"/>
      <c r="K197" s="89" t="e">
        <f t="shared" si="6"/>
        <v>#DIV/0!</v>
      </c>
      <c r="L197" s="89" t="e">
        <f t="shared" si="7"/>
        <v>#DIV/0!</v>
      </c>
    </row>
    <row r="198" s="67" customFormat="1" ht="17" customHeight="1" spans="1:12">
      <c r="A198" s="96"/>
      <c r="B198" s="91"/>
      <c r="C198" s="91"/>
      <c r="D198" s="91"/>
      <c r="E198" s="90"/>
      <c r="F198" s="90"/>
      <c r="G198" s="87" t="s">
        <v>1722</v>
      </c>
      <c r="H198" s="88"/>
      <c r="I198" s="88"/>
      <c r="J198" s="88"/>
      <c r="K198" s="89" t="e">
        <f t="shared" si="6"/>
        <v>#DIV/0!</v>
      </c>
      <c r="L198" s="89" t="e">
        <f t="shared" si="7"/>
        <v>#DIV/0!</v>
      </c>
    </row>
    <row r="199" s="67" customFormat="1" ht="17" customHeight="1" spans="1:12">
      <c r="A199" s="96"/>
      <c r="B199" s="91"/>
      <c r="C199" s="91"/>
      <c r="D199" s="91"/>
      <c r="E199" s="90"/>
      <c r="F199" s="90"/>
      <c r="G199" s="87" t="s">
        <v>1723</v>
      </c>
      <c r="H199" s="88"/>
      <c r="I199" s="88"/>
      <c r="J199" s="88"/>
      <c r="K199" s="89" t="e">
        <f t="shared" si="6"/>
        <v>#DIV/0!</v>
      </c>
      <c r="L199" s="89" t="e">
        <f t="shared" si="7"/>
        <v>#DIV/0!</v>
      </c>
    </row>
    <row r="200" s="67" customFormat="1" ht="17" customHeight="1" spans="1:12">
      <c r="A200" s="96"/>
      <c r="B200" s="91"/>
      <c r="C200" s="91"/>
      <c r="D200" s="91"/>
      <c r="E200" s="90"/>
      <c r="F200" s="90"/>
      <c r="G200" s="87" t="s">
        <v>1724</v>
      </c>
      <c r="H200" s="88"/>
      <c r="I200" s="88"/>
      <c r="J200" s="88"/>
      <c r="K200" s="89" t="e">
        <f t="shared" ref="K200:K260" si="8">J200/H200</f>
        <v>#DIV/0!</v>
      </c>
      <c r="L200" s="89" t="e">
        <f t="shared" ref="L200:L260" si="9">J200/I200</f>
        <v>#DIV/0!</v>
      </c>
    </row>
    <row r="201" s="67" customFormat="1" ht="17" customHeight="1" spans="1:12">
      <c r="A201" s="96"/>
      <c r="B201" s="91"/>
      <c r="C201" s="91"/>
      <c r="D201" s="91"/>
      <c r="E201" s="90"/>
      <c r="F201" s="90"/>
      <c r="G201" s="87" t="s">
        <v>1725</v>
      </c>
      <c r="H201" s="88"/>
      <c r="I201" s="88"/>
      <c r="J201" s="88"/>
      <c r="K201" s="89" t="e">
        <f t="shared" si="8"/>
        <v>#DIV/0!</v>
      </c>
      <c r="L201" s="89" t="e">
        <f t="shared" si="9"/>
        <v>#DIV/0!</v>
      </c>
    </row>
    <row r="202" s="67" customFormat="1" ht="17" customHeight="1" spans="1:12">
      <c r="A202" s="96"/>
      <c r="B202" s="91"/>
      <c r="C202" s="91"/>
      <c r="D202" s="91"/>
      <c r="E202" s="90"/>
      <c r="F202" s="90"/>
      <c r="G202" s="87" t="s">
        <v>1726</v>
      </c>
      <c r="H202" s="88"/>
      <c r="I202" s="88"/>
      <c r="J202" s="88"/>
      <c r="K202" s="89" t="e">
        <f t="shared" si="8"/>
        <v>#DIV/0!</v>
      </c>
      <c r="L202" s="89" t="e">
        <f t="shared" si="9"/>
        <v>#DIV/0!</v>
      </c>
    </row>
    <row r="203" s="67" customFormat="1" ht="17" customHeight="1" spans="1:12">
      <c r="A203" s="96"/>
      <c r="B203" s="91"/>
      <c r="C203" s="91"/>
      <c r="D203" s="91"/>
      <c r="E203" s="90"/>
      <c r="F203" s="90"/>
      <c r="G203" s="87" t="s">
        <v>1727</v>
      </c>
      <c r="H203" s="88"/>
      <c r="I203" s="88"/>
      <c r="J203" s="88"/>
      <c r="K203" s="89" t="e">
        <f t="shared" si="8"/>
        <v>#DIV/0!</v>
      </c>
      <c r="L203" s="89" t="e">
        <f t="shared" si="9"/>
        <v>#DIV/0!</v>
      </c>
    </row>
    <row r="204" s="67" customFormat="1" ht="17" customHeight="1" spans="1:12">
      <c r="A204" s="96"/>
      <c r="B204" s="91"/>
      <c r="C204" s="91"/>
      <c r="D204" s="91"/>
      <c r="E204" s="90"/>
      <c r="F204" s="90"/>
      <c r="G204" s="87" t="s">
        <v>1728</v>
      </c>
      <c r="H204" s="88"/>
      <c r="I204" s="88"/>
      <c r="J204" s="88"/>
      <c r="K204" s="89" t="e">
        <f t="shared" si="8"/>
        <v>#DIV/0!</v>
      </c>
      <c r="L204" s="89" t="e">
        <f t="shared" si="9"/>
        <v>#DIV/0!</v>
      </c>
    </row>
    <row r="205" s="67" customFormat="1" ht="17" customHeight="1" spans="1:12">
      <c r="A205" s="96"/>
      <c r="B205" s="91"/>
      <c r="C205" s="91"/>
      <c r="D205" s="91"/>
      <c r="E205" s="90"/>
      <c r="F205" s="90"/>
      <c r="G205" s="87" t="s">
        <v>1729</v>
      </c>
      <c r="H205" s="88">
        <v>60</v>
      </c>
      <c r="I205" s="88">
        <v>60</v>
      </c>
      <c r="J205" s="88"/>
      <c r="K205" s="89">
        <f t="shared" si="8"/>
        <v>0</v>
      </c>
      <c r="L205" s="89">
        <f t="shared" si="9"/>
        <v>0</v>
      </c>
    </row>
    <row r="206" s="67" customFormat="1" ht="17" customHeight="1" spans="1:12">
      <c r="A206" s="96"/>
      <c r="B206" s="91"/>
      <c r="C206" s="91"/>
      <c r="D206" s="91"/>
      <c r="E206" s="90"/>
      <c r="F206" s="90"/>
      <c r="G206" s="87" t="s">
        <v>1730</v>
      </c>
      <c r="H206" s="88"/>
      <c r="I206" s="88"/>
      <c r="J206" s="88"/>
      <c r="K206" s="89" t="e">
        <f t="shared" si="8"/>
        <v>#DIV/0!</v>
      </c>
      <c r="L206" s="89" t="e">
        <f t="shared" si="9"/>
        <v>#DIV/0!</v>
      </c>
    </row>
    <row r="207" s="67" customFormat="1" ht="17" customHeight="1" spans="1:12">
      <c r="A207" s="96"/>
      <c r="B207" s="91"/>
      <c r="C207" s="91"/>
      <c r="D207" s="91"/>
      <c r="E207" s="90"/>
      <c r="F207" s="90"/>
      <c r="G207" s="87" t="s">
        <v>1731</v>
      </c>
      <c r="H207" s="88">
        <v>141</v>
      </c>
      <c r="I207" s="88">
        <v>141</v>
      </c>
      <c r="J207" s="88">
        <v>141</v>
      </c>
      <c r="K207" s="89">
        <f t="shared" si="8"/>
        <v>1</v>
      </c>
      <c r="L207" s="89">
        <f t="shared" si="9"/>
        <v>1</v>
      </c>
    </row>
    <row r="208" s="67" customFormat="1" ht="17" customHeight="1" spans="1:12">
      <c r="A208" s="96"/>
      <c r="B208" s="91"/>
      <c r="C208" s="91"/>
      <c r="D208" s="91"/>
      <c r="E208" s="90"/>
      <c r="F208" s="90"/>
      <c r="G208" s="87" t="s">
        <v>1732</v>
      </c>
      <c r="H208" s="88"/>
      <c r="I208" s="88"/>
      <c r="J208" s="88"/>
      <c r="K208" s="89" t="e">
        <f t="shared" si="8"/>
        <v>#DIV/0!</v>
      </c>
      <c r="L208" s="89" t="e">
        <f t="shared" si="9"/>
        <v>#DIV/0!</v>
      </c>
    </row>
    <row r="209" s="67" customFormat="1" ht="17" customHeight="1" spans="1:12">
      <c r="A209" s="96"/>
      <c r="B209" s="91"/>
      <c r="C209" s="91"/>
      <c r="D209" s="91"/>
      <c r="E209" s="90"/>
      <c r="F209" s="90"/>
      <c r="G209" s="87" t="s">
        <v>1733</v>
      </c>
      <c r="H209" s="88"/>
      <c r="I209" s="88"/>
      <c r="J209" s="88"/>
      <c r="K209" s="89" t="e">
        <f t="shared" si="8"/>
        <v>#DIV/0!</v>
      </c>
      <c r="L209" s="89" t="e">
        <f t="shared" si="9"/>
        <v>#DIV/0!</v>
      </c>
    </row>
    <row r="210" s="67" customFormat="1" ht="17" customHeight="1" spans="1:12">
      <c r="A210" s="96"/>
      <c r="B210" s="91"/>
      <c r="C210" s="91"/>
      <c r="D210" s="91"/>
      <c r="E210" s="90"/>
      <c r="F210" s="90"/>
      <c r="G210" s="101" t="s">
        <v>1734</v>
      </c>
      <c r="H210" s="86">
        <f>SUM(H211:H225)</f>
        <v>0</v>
      </c>
      <c r="I210" s="86">
        <f>SUM(I211:I225)</f>
        <v>0</v>
      </c>
      <c r="J210" s="86">
        <f>SUM(J211:J225)</f>
        <v>0</v>
      </c>
      <c r="K210" s="94" t="e">
        <f t="shared" si="8"/>
        <v>#DIV/0!</v>
      </c>
      <c r="L210" s="94" t="e">
        <f t="shared" si="9"/>
        <v>#DIV/0!</v>
      </c>
    </row>
    <row r="211" s="67" customFormat="1" ht="17" customHeight="1" spans="1:12">
      <c r="A211" s="96"/>
      <c r="B211" s="91"/>
      <c r="C211" s="91"/>
      <c r="D211" s="91"/>
      <c r="E211" s="90"/>
      <c r="F211" s="90"/>
      <c r="G211" s="87" t="s">
        <v>1735</v>
      </c>
      <c r="H211" s="88"/>
      <c r="I211" s="88"/>
      <c r="J211" s="88"/>
      <c r="K211" s="89" t="e">
        <f t="shared" si="8"/>
        <v>#DIV/0!</v>
      </c>
      <c r="L211" s="89" t="e">
        <f t="shared" si="9"/>
        <v>#DIV/0!</v>
      </c>
    </row>
    <row r="212" s="67" customFormat="1" ht="17" customHeight="1" spans="1:12">
      <c r="A212" s="96"/>
      <c r="B212" s="91"/>
      <c r="C212" s="91"/>
      <c r="D212" s="91"/>
      <c r="E212" s="90"/>
      <c r="F212" s="90"/>
      <c r="G212" s="87" t="s">
        <v>1736</v>
      </c>
      <c r="H212" s="88"/>
      <c r="I212" s="88"/>
      <c r="J212" s="88"/>
      <c r="K212" s="89" t="e">
        <f t="shared" si="8"/>
        <v>#DIV/0!</v>
      </c>
      <c r="L212" s="89" t="e">
        <f t="shared" si="9"/>
        <v>#DIV/0!</v>
      </c>
    </row>
    <row r="213" s="67" customFormat="1" ht="17" customHeight="1" spans="1:12">
      <c r="A213" s="96"/>
      <c r="B213" s="91"/>
      <c r="C213" s="91"/>
      <c r="D213" s="91"/>
      <c r="E213" s="90"/>
      <c r="F213" s="90"/>
      <c r="G213" s="87" t="s">
        <v>1737</v>
      </c>
      <c r="H213" s="88"/>
      <c r="I213" s="88"/>
      <c r="J213" s="88"/>
      <c r="K213" s="89" t="e">
        <f t="shared" si="8"/>
        <v>#DIV/0!</v>
      </c>
      <c r="L213" s="89" t="e">
        <f t="shared" si="9"/>
        <v>#DIV/0!</v>
      </c>
    </row>
    <row r="214" s="67" customFormat="1" ht="17" customHeight="1" spans="1:12">
      <c r="A214" s="96"/>
      <c r="B214" s="91"/>
      <c r="C214" s="91"/>
      <c r="D214" s="91"/>
      <c r="E214" s="90"/>
      <c r="F214" s="90"/>
      <c r="G214" s="87" t="s">
        <v>1738</v>
      </c>
      <c r="H214" s="88"/>
      <c r="I214" s="88"/>
      <c r="J214" s="88"/>
      <c r="K214" s="89" t="e">
        <f t="shared" si="8"/>
        <v>#DIV/0!</v>
      </c>
      <c r="L214" s="89" t="e">
        <f t="shared" si="9"/>
        <v>#DIV/0!</v>
      </c>
    </row>
    <row r="215" s="67" customFormat="1" ht="17" customHeight="1" spans="1:12">
      <c r="A215" s="96"/>
      <c r="B215" s="91"/>
      <c r="C215" s="91"/>
      <c r="D215" s="91"/>
      <c r="E215" s="90"/>
      <c r="F215" s="90"/>
      <c r="G215" s="87" t="s">
        <v>1739</v>
      </c>
      <c r="H215" s="88"/>
      <c r="I215" s="88"/>
      <c r="J215" s="88"/>
      <c r="K215" s="89" t="e">
        <f t="shared" si="8"/>
        <v>#DIV/0!</v>
      </c>
      <c r="L215" s="89" t="e">
        <f t="shared" si="9"/>
        <v>#DIV/0!</v>
      </c>
    </row>
    <row r="216" s="67" customFormat="1" ht="17" customHeight="1" spans="1:12">
      <c r="A216" s="96"/>
      <c r="B216" s="91"/>
      <c r="C216" s="91"/>
      <c r="D216" s="91"/>
      <c r="E216" s="90"/>
      <c r="F216" s="90"/>
      <c r="G216" s="87" t="s">
        <v>1740</v>
      </c>
      <c r="H216" s="88"/>
      <c r="I216" s="88"/>
      <c r="J216" s="88"/>
      <c r="K216" s="89" t="e">
        <f t="shared" si="8"/>
        <v>#DIV/0!</v>
      </c>
      <c r="L216" s="89" t="e">
        <f t="shared" si="9"/>
        <v>#DIV/0!</v>
      </c>
    </row>
    <row r="217" s="67" customFormat="1" ht="17" customHeight="1" spans="1:12">
      <c r="A217" s="96"/>
      <c r="B217" s="91"/>
      <c r="C217" s="91"/>
      <c r="D217" s="91"/>
      <c r="E217" s="90"/>
      <c r="F217" s="90"/>
      <c r="G217" s="87" t="s">
        <v>1741</v>
      </c>
      <c r="H217" s="88"/>
      <c r="I217" s="88"/>
      <c r="J217" s="88"/>
      <c r="K217" s="89" t="e">
        <f t="shared" si="8"/>
        <v>#DIV/0!</v>
      </c>
      <c r="L217" s="89" t="e">
        <f t="shared" si="9"/>
        <v>#DIV/0!</v>
      </c>
    </row>
    <row r="218" s="67" customFormat="1" ht="17" customHeight="1" spans="1:12">
      <c r="A218" s="96"/>
      <c r="B218" s="91"/>
      <c r="C218" s="91"/>
      <c r="D218" s="91"/>
      <c r="E218" s="90"/>
      <c r="F218" s="90"/>
      <c r="G218" s="87" t="s">
        <v>1742</v>
      </c>
      <c r="H218" s="88"/>
      <c r="I218" s="88"/>
      <c r="J218" s="88"/>
      <c r="K218" s="89" t="e">
        <f t="shared" si="8"/>
        <v>#DIV/0!</v>
      </c>
      <c r="L218" s="89" t="e">
        <f t="shared" si="9"/>
        <v>#DIV/0!</v>
      </c>
    </row>
    <row r="219" s="67" customFormat="1" ht="17" customHeight="1" spans="1:12">
      <c r="A219" s="96"/>
      <c r="B219" s="91"/>
      <c r="C219" s="91"/>
      <c r="D219" s="91"/>
      <c r="E219" s="90"/>
      <c r="F219" s="90"/>
      <c r="G219" s="87" t="s">
        <v>1743</v>
      </c>
      <c r="H219" s="88"/>
      <c r="I219" s="88"/>
      <c r="J219" s="88"/>
      <c r="K219" s="89" t="e">
        <f t="shared" si="8"/>
        <v>#DIV/0!</v>
      </c>
      <c r="L219" s="89" t="e">
        <f t="shared" si="9"/>
        <v>#DIV/0!</v>
      </c>
    </row>
    <row r="220" s="67" customFormat="1" ht="17" customHeight="1" spans="1:12">
      <c r="A220" s="96"/>
      <c r="B220" s="91"/>
      <c r="C220" s="91"/>
      <c r="D220" s="91"/>
      <c r="E220" s="90"/>
      <c r="F220" s="90"/>
      <c r="G220" s="87" t="s">
        <v>1744</v>
      </c>
      <c r="H220" s="88"/>
      <c r="I220" s="88"/>
      <c r="J220" s="88"/>
      <c r="K220" s="89" t="e">
        <f t="shared" si="8"/>
        <v>#DIV/0!</v>
      </c>
      <c r="L220" s="89" t="e">
        <f t="shared" si="9"/>
        <v>#DIV/0!</v>
      </c>
    </row>
    <row r="221" s="67" customFormat="1" ht="17" customHeight="1" spans="1:12">
      <c r="A221" s="96"/>
      <c r="B221" s="91"/>
      <c r="C221" s="91"/>
      <c r="D221" s="91"/>
      <c r="E221" s="90"/>
      <c r="F221" s="90"/>
      <c r="G221" s="87" t="s">
        <v>1745</v>
      </c>
      <c r="H221" s="88"/>
      <c r="I221" s="88"/>
      <c r="J221" s="88"/>
      <c r="K221" s="89" t="e">
        <f t="shared" si="8"/>
        <v>#DIV/0!</v>
      </c>
      <c r="L221" s="89" t="e">
        <f t="shared" si="9"/>
        <v>#DIV/0!</v>
      </c>
    </row>
    <row r="222" s="67" customFormat="1" ht="17" customHeight="1" spans="1:12">
      <c r="A222" s="96"/>
      <c r="B222" s="91"/>
      <c r="C222" s="91"/>
      <c r="D222" s="91"/>
      <c r="E222" s="90"/>
      <c r="F222" s="90"/>
      <c r="G222" s="87" t="s">
        <v>1746</v>
      </c>
      <c r="H222" s="88"/>
      <c r="I222" s="88"/>
      <c r="J222" s="88"/>
      <c r="K222" s="89" t="e">
        <f t="shared" si="8"/>
        <v>#DIV/0!</v>
      </c>
      <c r="L222" s="89" t="e">
        <f t="shared" si="9"/>
        <v>#DIV/0!</v>
      </c>
    </row>
    <row r="223" s="67" customFormat="1" ht="17" customHeight="1" spans="1:12">
      <c r="A223" s="96"/>
      <c r="B223" s="91"/>
      <c r="C223" s="91"/>
      <c r="D223" s="91"/>
      <c r="E223" s="90"/>
      <c r="F223" s="90"/>
      <c r="G223" s="87" t="s">
        <v>1747</v>
      </c>
      <c r="H223" s="88"/>
      <c r="I223" s="88"/>
      <c r="J223" s="88"/>
      <c r="K223" s="89" t="e">
        <f t="shared" si="8"/>
        <v>#DIV/0!</v>
      </c>
      <c r="L223" s="89" t="e">
        <f t="shared" si="9"/>
        <v>#DIV/0!</v>
      </c>
    </row>
    <row r="224" s="67" customFormat="1" ht="17" customHeight="1" spans="1:12">
      <c r="A224" s="96"/>
      <c r="B224" s="91"/>
      <c r="C224" s="91"/>
      <c r="D224" s="91"/>
      <c r="E224" s="90"/>
      <c r="F224" s="90"/>
      <c r="G224" s="87" t="s">
        <v>1748</v>
      </c>
      <c r="H224" s="88"/>
      <c r="I224" s="88"/>
      <c r="J224" s="88"/>
      <c r="K224" s="89" t="e">
        <f t="shared" si="8"/>
        <v>#DIV/0!</v>
      </c>
      <c r="L224" s="89" t="e">
        <f t="shared" si="9"/>
        <v>#DIV/0!</v>
      </c>
    </row>
    <row r="225" s="67" customFormat="1" ht="17" customHeight="1" spans="1:12">
      <c r="A225" s="96"/>
      <c r="B225" s="91"/>
      <c r="C225" s="91"/>
      <c r="D225" s="91"/>
      <c r="E225" s="90"/>
      <c r="F225" s="90"/>
      <c r="G225" s="87" t="s">
        <v>1749</v>
      </c>
      <c r="H225" s="88"/>
      <c r="I225" s="88"/>
      <c r="J225" s="88"/>
      <c r="K225" s="89" t="e">
        <f t="shared" si="8"/>
        <v>#DIV/0!</v>
      </c>
      <c r="L225" s="89" t="e">
        <f t="shared" si="9"/>
        <v>#DIV/0!</v>
      </c>
    </row>
    <row r="226" s="67" customFormat="1" ht="17" customHeight="1" spans="1:12">
      <c r="A226" s="96"/>
      <c r="B226" s="91"/>
      <c r="C226" s="91"/>
      <c r="D226" s="91"/>
      <c r="E226" s="90"/>
      <c r="F226" s="90"/>
      <c r="G226" s="101" t="s">
        <v>1750</v>
      </c>
      <c r="H226" s="86">
        <f>H227+H240</f>
        <v>0</v>
      </c>
      <c r="I226" s="86">
        <f>I227+I240</f>
        <v>0</v>
      </c>
      <c r="J226" s="86">
        <f>J227+J240</f>
        <v>0</v>
      </c>
      <c r="K226" s="94" t="e">
        <f t="shared" si="8"/>
        <v>#DIV/0!</v>
      </c>
      <c r="L226" s="94" t="e">
        <f t="shared" si="9"/>
        <v>#DIV/0!</v>
      </c>
    </row>
    <row r="227" s="67" customFormat="1" ht="17" customHeight="1" spans="1:12">
      <c r="A227" s="96"/>
      <c r="B227" s="91"/>
      <c r="C227" s="91"/>
      <c r="D227" s="91"/>
      <c r="E227" s="90"/>
      <c r="F227" s="90"/>
      <c r="G227" s="87" t="s">
        <v>1751</v>
      </c>
      <c r="H227" s="88">
        <f>SUM(H228:H239)</f>
        <v>0</v>
      </c>
      <c r="I227" s="88">
        <f>SUM(I228:I239)</f>
        <v>0</v>
      </c>
      <c r="J227" s="88">
        <f>SUM(J228:J239)</f>
        <v>0</v>
      </c>
      <c r="K227" s="89" t="e">
        <f t="shared" si="8"/>
        <v>#DIV/0!</v>
      </c>
      <c r="L227" s="89" t="e">
        <f t="shared" si="9"/>
        <v>#DIV/0!</v>
      </c>
    </row>
    <row r="228" s="67" customFormat="1" ht="17" customHeight="1" spans="1:12">
      <c r="A228" s="96"/>
      <c r="B228" s="91"/>
      <c r="C228" s="91"/>
      <c r="D228" s="91"/>
      <c r="E228" s="90"/>
      <c r="F228" s="90"/>
      <c r="G228" s="87" t="s">
        <v>1752</v>
      </c>
      <c r="H228" s="88"/>
      <c r="I228" s="88"/>
      <c r="J228" s="88"/>
      <c r="K228" s="89" t="e">
        <f t="shared" si="8"/>
        <v>#DIV/0!</v>
      </c>
      <c r="L228" s="89" t="e">
        <f t="shared" si="9"/>
        <v>#DIV/0!</v>
      </c>
    </row>
    <row r="229" s="67" customFormat="1" ht="17" customHeight="1" spans="1:12">
      <c r="A229" s="96"/>
      <c r="B229" s="91"/>
      <c r="C229" s="91"/>
      <c r="D229" s="91"/>
      <c r="E229" s="90"/>
      <c r="F229" s="90"/>
      <c r="G229" s="87" t="s">
        <v>1753</v>
      </c>
      <c r="H229" s="88"/>
      <c r="I229" s="88"/>
      <c r="J229" s="88"/>
      <c r="K229" s="89" t="e">
        <f t="shared" si="8"/>
        <v>#DIV/0!</v>
      </c>
      <c r="L229" s="89" t="e">
        <f t="shared" si="9"/>
        <v>#DIV/0!</v>
      </c>
    </row>
    <row r="230" s="67" customFormat="1" ht="17" customHeight="1" spans="1:12">
      <c r="A230" s="96"/>
      <c r="B230" s="91"/>
      <c r="C230" s="91"/>
      <c r="D230" s="91"/>
      <c r="E230" s="90"/>
      <c r="F230" s="90"/>
      <c r="G230" s="87" t="s">
        <v>1754</v>
      </c>
      <c r="H230" s="88"/>
      <c r="I230" s="88"/>
      <c r="J230" s="88"/>
      <c r="K230" s="89" t="e">
        <f t="shared" si="8"/>
        <v>#DIV/0!</v>
      </c>
      <c r="L230" s="89" t="e">
        <f t="shared" si="9"/>
        <v>#DIV/0!</v>
      </c>
    </row>
    <row r="231" s="67" customFormat="1" ht="17" customHeight="1" spans="1:12">
      <c r="A231" s="96"/>
      <c r="B231" s="91"/>
      <c r="C231" s="91"/>
      <c r="D231" s="91"/>
      <c r="E231" s="90"/>
      <c r="F231" s="90"/>
      <c r="G231" s="87" t="s">
        <v>1755</v>
      </c>
      <c r="H231" s="88"/>
      <c r="I231" s="88"/>
      <c r="J231" s="88"/>
      <c r="K231" s="89" t="e">
        <f t="shared" si="8"/>
        <v>#DIV/0!</v>
      </c>
      <c r="L231" s="89" t="e">
        <f t="shared" si="9"/>
        <v>#DIV/0!</v>
      </c>
    </row>
    <row r="232" s="67" customFormat="1" ht="17" customHeight="1" spans="1:12">
      <c r="A232" s="96"/>
      <c r="B232" s="91"/>
      <c r="C232" s="91"/>
      <c r="D232" s="91"/>
      <c r="E232" s="90"/>
      <c r="F232" s="90"/>
      <c r="G232" s="87" t="s">
        <v>1756</v>
      </c>
      <c r="H232" s="88"/>
      <c r="I232" s="88"/>
      <c r="J232" s="88"/>
      <c r="K232" s="89" t="e">
        <f t="shared" si="8"/>
        <v>#DIV/0!</v>
      </c>
      <c r="L232" s="89" t="e">
        <f t="shared" si="9"/>
        <v>#DIV/0!</v>
      </c>
    </row>
    <row r="233" s="67" customFormat="1" ht="17" customHeight="1" spans="1:12">
      <c r="A233" s="96"/>
      <c r="B233" s="91"/>
      <c r="C233" s="91"/>
      <c r="D233" s="91"/>
      <c r="E233" s="90"/>
      <c r="F233" s="90"/>
      <c r="G233" s="87" t="s">
        <v>1757</v>
      </c>
      <c r="H233" s="88"/>
      <c r="I233" s="88"/>
      <c r="J233" s="88"/>
      <c r="K233" s="89" t="e">
        <f t="shared" si="8"/>
        <v>#DIV/0!</v>
      </c>
      <c r="L233" s="89" t="e">
        <f t="shared" si="9"/>
        <v>#DIV/0!</v>
      </c>
    </row>
    <row r="234" s="67" customFormat="1" ht="17" customHeight="1" spans="1:12">
      <c r="A234" s="96"/>
      <c r="B234" s="91"/>
      <c r="C234" s="91"/>
      <c r="D234" s="91"/>
      <c r="E234" s="90"/>
      <c r="F234" s="90"/>
      <c r="G234" s="87" t="s">
        <v>1758</v>
      </c>
      <c r="H234" s="88"/>
      <c r="I234" s="88"/>
      <c r="J234" s="88"/>
      <c r="K234" s="89" t="e">
        <f t="shared" si="8"/>
        <v>#DIV/0!</v>
      </c>
      <c r="L234" s="89" t="e">
        <f t="shared" si="9"/>
        <v>#DIV/0!</v>
      </c>
    </row>
    <row r="235" s="67" customFormat="1" ht="17" customHeight="1" spans="1:12">
      <c r="A235" s="96"/>
      <c r="B235" s="91"/>
      <c r="C235" s="91"/>
      <c r="D235" s="91"/>
      <c r="E235" s="90"/>
      <c r="F235" s="90"/>
      <c r="G235" s="87" t="s">
        <v>1759</v>
      </c>
      <c r="H235" s="88"/>
      <c r="I235" s="88"/>
      <c r="J235" s="88"/>
      <c r="K235" s="89" t="e">
        <f t="shared" si="8"/>
        <v>#DIV/0!</v>
      </c>
      <c r="L235" s="89" t="e">
        <f t="shared" si="9"/>
        <v>#DIV/0!</v>
      </c>
    </row>
    <row r="236" s="67" customFormat="1" ht="17" customHeight="1" spans="1:12">
      <c r="A236" s="96"/>
      <c r="B236" s="91"/>
      <c r="C236" s="91"/>
      <c r="D236" s="91"/>
      <c r="E236" s="90"/>
      <c r="F236" s="90"/>
      <c r="G236" s="87" t="s">
        <v>1760</v>
      </c>
      <c r="H236" s="88"/>
      <c r="I236" s="88"/>
      <c r="J236" s="88"/>
      <c r="K236" s="89" t="e">
        <f t="shared" si="8"/>
        <v>#DIV/0!</v>
      </c>
      <c r="L236" s="89" t="e">
        <f t="shared" si="9"/>
        <v>#DIV/0!</v>
      </c>
    </row>
    <row r="237" s="67" customFormat="1" ht="17" customHeight="1" spans="1:12">
      <c r="A237" s="96"/>
      <c r="B237" s="91"/>
      <c r="C237" s="91"/>
      <c r="D237" s="91"/>
      <c r="E237" s="90"/>
      <c r="F237" s="90"/>
      <c r="G237" s="87" t="s">
        <v>1761</v>
      </c>
      <c r="H237" s="88"/>
      <c r="I237" s="88"/>
      <c r="J237" s="88"/>
      <c r="K237" s="89" t="e">
        <f t="shared" si="8"/>
        <v>#DIV/0!</v>
      </c>
      <c r="L237" s="89" t="e">
        <f t="shared" si="9"/>
        <v>#DIV/0!</v>
      </c>
    </row>
    <row r="238" s="67" customFormat="1" ht="17" customHeight="1" spans="1:12">
      <c r="A238" s="96"/>
      <c r="B238" s="91"/>
      <c r="C238" s="91"/>
      <c r="D238" s="91"/>
      <c r="E238" s="90"/>
      <c r="F238" s="90"/>
      <c r="G238" s="87" t="s">
        <v>1762</v>
      </c>
      <c r="H238" s="88"/>
      <c r="I238" s="88"/>
      <c r="J238" s="88"/>
      <c r="K238" s="89" t="e">
        <f t="shared" si="8"/>
        <v>#DIV/0!</v>
      </c>
      <c r="L238" s="89" t="e">
        <f t="shared" si="9"/>
        <v>#DIV/0!</v>
      </c>
    </row>
    <row r="239" s="67" customFormat="1" ht="17" customHeight="1" spans="1:12">
      <c r="A239" s="96"/>
      <c r="B239" s="91"/>
      <c r="C239" s="91"/>
      <c r="D239" s="91"/>
      <c r="E239" s="90"/>
      <c r="F239" s="90"/>
      <c r="G239" s="87" t="s">
        <v>1763</v>
      </c>
      <c r="H239" s="88"/>
      <c r="I239" s="88"/>
      <c r="J239" s="88"/>
      <c r="K239" s="89" t="e">
        <f t="shared" si="8"/>
        <v>#DIV/0!</v>
      </c>
      <c r="L239" s="89" t="e">
        <f t="shared" si="9"/>
        <v>#DIV/0!</v>
      </c>
    </row>
    <row r="240" s="67" customFormat="1" ht="17" customHeight="1" spans="1:12">
      <c r="A240" s="96"/>
      <c r="B240" s="91"/>
      <c r="C240" s="91"/>
      <c r="D240" s="91"/>
      <c r="E240" s="90"/>
      <c r="F240" s="90"/>
      <c r="G240" s="87" t="s">
        <v>1764</v>
      </c>
      <c r="H240" s="88">
        <f>SUM(H241:H246)</f>
        <v>0</v>
      </c>
      <c r="I240" s="88">
        <f>SUM(I241:I246)</f>
        <v>0</v>
      </c>
      <c r="J240" s="88">
        <f>SUM(J241:J246)</f>
        <v>0</v>
      </c>
      <c r="K240" s="89" t="e">
        <f t="shared" si="8"/>
        <v>#DIV/0!</v>
      </c>
      <c r="L240" s="89" t="e">
        <f t="shared" si="9"/>
        <v>#DIV/0!</v>
      </c>
    </row>
    <row r="241" s="67" customFormat="1" ht="17" customHeight="1" spans="1:12">
      <c r="A241" s="96"/>
      <c r="B241" s="91"/>
      <c r="C241" s="91"/>
      <c r="D241" s="91"/>
      <c r="E241" s="90"/>
      <c r="F241" s="90"/>
      <c r="G241" s="87" t="s">
        <v>921</v>
      </c>
      <c r="H241" s="88"/>
      <c r="I241" s="88"/>
      <c r="J241" s="88"/>
      <c r="K241" s="89" t="e">
        <f t="shared" si="8"/>
        <v>#DIV/0!</v>
      </c>
      <c r="L241" s="89" t="e">
        <f t="shared" si="9"/>
        <v>#DIV/0!</v>
      </c>
    </row>
    <row r="242" s="67" customFormat="1" ht="17" customHeight="1" spans="1:12">
      <c r="A242" s="96"/>
      <c r="B242" s="91"/>
      <c r="C242" s="91"/>
      <c r="D242" s="91"/>
      <c r="E242" s="90"/>
      <c r="F242" s="90"/>
      <c r="G242" s="87" t="s">
        <v>964</v>
      </c>
      <c r="H242" s="88"/>
      <c r="I242" s="88"/>
      <c r="J242" s="88"/>
      <c r="K242" s="89" t="e">
        <f t="shared" si="8"/>
        <v>#DIV/0!</v>
      </c>
      <c r="L242" s="89" t="e">
        <f t="shared" si="9"/>
        <v>#DIV/0!</v>
      </c>
    </row>
    <row r="243" s="67" customFormat="1" ht="17" customHeight="1" spans="1:12">
      <c r="A243" s="96"/>
      <c r="B243" s="91"/>
      <c r="C243" s="91"/>
      <c r="D243" s="91"/>
      <c r="E243" s="90"/>
      <c r="F243" s="90"/>
      <c r="G243" s="87" t="s">
        <v>1765</v>
      </c>
      <c r="H243" s="88"/>
      <c r="I243" s="88"/>
      <c r="J243" s="88"/>
      <c r="K243" s="89" t="e">
        <f t="shared" si="8"/>
        <v>#DIV/0!</v>
      </c>
      <c r="L243" s="89" t="e">
        <f t="shared" si="9"/>
        <v>#DIV/0!</v>
      </c>
    </row>
    <row r="244" s="67" customFormat="1" ht="17" customHeight="1" spans="1:12">
      <c r="A244" s="96"/>
      <c r="B244" s="91"/>
      <c r="C244" s="91"/>
      <c r="D244" s="91"/>
      <c r="E244" s="90"/>
      <c r="F244" s="90"/>
      <c r="G244" s="87" t="s">
        <v>1766</v>
      </c>
      <c r="H244" s="88"/>
      <c r="I244" s="88"/>
      <c r="J244" s="88"/>
      <c r="K244" s="89" t="e">
        <f t="shared" si="8"/>
        <v>#DIV/0!</v>
      </c>
      <c r="L244" s="89" t="e">
        <f t="shared" si="9"/>
        <v>#DIV/0!</v>
      </c>
    </row>
    <row r="245" s="67" customFormat="1" ht="17" customHeight="1" spans="1:12">
      <c r="A245" s="96"/>
      <c r="B245" s="91"/>
      <c r="C245" s="91"/>
      <c r="D245" s="91"/>
      <c r="E245" s="90"/>
      <c r="F245" s="90"/>
      <c r="G245" s="87" t="s">
        <v>1767</v>
      </c>
      <c r="H245" s="88"/>
      <c r="I245" s="88"/>
      <c r="J245" s="88"/>
      <c r="K245" s="89" t="e">
        <f t="shared" si="8"/>
        <v>#DIV/0!</v>
      </c>
      <c r="L245" s="89" t="e">
        <f t="shared" si="9"/>
        <v>#DIV/0!</v>
      </c>
    </row>
    <row r="246" s="67" customFormat="1" ht="17" customHeight="1" spans="1:12">
      <c r="A246" s="96"/>
      <c r="B246" s="91"/>
      <c r="C246" s="91"/>
      <c r="D246" s="91"/>
      <c r="E246" s="90"/>
      <c r="F246" s="90"/>
      <c r="G246" s="87" t="s">
        <v>1768</v>
      </c>
      <c r="H246" s="88"/>
      <c r="I246" s="88"/>
      <c r="J246" s="88"/>
      <c r="K246" s="89" t="e">
        <f t="shared" si="8"/>
        <v>#DIV/0!</v>
      </c>
      <c r="L246" s="89" t="e">
        <f t="shared" si="9"/>
        <v>#DIV/0!</v>
      </c>
    </row>
    <row r="247" s="67" customFormat="1" ht="17" customHeight="1" spans="1:12">
      <c r="A247" s="96"/>
      <c r="B247" s="91"/>
      <c r="C247" s="91"/>
      <c r="D247" s="91"/>
      <c r="E247" s="90"/>
      <c r="F247" s="90"/>
      <c r="G247" s="93"/>
      <c r="H247" s="88"/>
      <c r="I247" s="88"/>
      <c r="J247" s="88"/>
      <c r="K247" s="89"/>
      <c r="L247" s="89"/>
    </row>
    <row r="248" s="67" customFormat="1" ht="17" customHeight="1" spans="1:12">
      <c r="A248" s="96"/>
      <c r="B248" s="91"/>
      <c r="C248" s="91"/>
      <c r="D248" s="91"/>
      <c r="E248" s="90"/>
      <c r="F248" s="90"/>
      <c r="G248" s="93"/>
      <c r="H248" s="88"/>
      <c r="I248" s="88"/>
      <c r="J248" s="88"/>
      <c r="K248" s="89"/>
      <c r="L248" s="89"/>
    </row>
    <row r="249" s="67" customFormat="1" ht="17" customHeight="1" spans="1:12">
      <c r="A249" s="103" t="s">
        <v>64</v>
      </c>
      <c r="B249" s="104">
        <f>SUM(B7:B12,B18:B19,B22:B27,B33:B34)</f>
        <v>80</v>
      </c>
      <c r="C249" s="104">
        <f>SUM(C7:C12,C18:C19,C22:C27,C33:C34)</f>
        <v>476</v>
      </c>
      <c r="D249" s="104">
        <f>SUM(D7:D12,D18:D19,D22:D27,D33:D34)</f>
        <v>1700</v>
      </c>
      <c r="E249" s="85">
        <f t="shared" ref="E249:E260" si="10">D249/B249</f>
        <v>21.25</v>
      </c>
      <c r="F249" s="85">
        <f t="shared" ref="F249:F260" si="11">D249/C249</f>
        <v>3.57142857142857</v>
      </c>
      <c r="G249" s="103" t="s">
        <v>120</v>
      </c>
      <c r="H249" s="86">
        <f>SUM(H7,H23,H35,H46,H104,H120,H164,H168,H194,H210,H226)</f>
        <v>208</v>
      </c>
      <c r="I249" s="86">
        <f>SUM(I7,I23,I35,I46,I104,I120,I164,I168,I194,I210,I226)</f>
        <v>620</v>
      </c>
      <c r="J249" s="86">
        <f>SUM(J7,J23,J35,J46,J104,J120,J164,J168,J194,J210,J226)</f>
        <v>1765</v>
      </c>
      <c r="K249" s="94">
        <f t="shared" si="8"/>
        <v>8.48557692307692</v>
      </c>
      <c r="L249" s="94">
        <f t="shared" si="9"/>
        <v>2.84677419354839</v>
      </c>
    </row>
    <row r="250" s="67" customFormat="1" ht="17" customHeight="1" spans="1:12">
      <c r="A250" s="105" t="s">
        <v>1769</v>
      </c>
      <c r="B250" s="104">
        <f>SUM(B251:B254)</f>
        <v>625</v>
      </c>
      <c r="C250" s="104">
        <f>SUM(C251:C254)</f>
        <v>1695</v>
      </c>
      <c r="D250" s="104">
        <f>SUM(D251:D254)</f>
        <v>65</v>
      </c>
      <c r="E250" s="85">
        <f t="shared" si="10"/>
        <v>0.104</v>
      </c>
      <c r="F250" s="85">
        <f t="shared" si="11"/>
        <v>0.0383480825958702</v>
      </c>
      <c r="G250" s="105" t="s">
        <v>1770</v>
      </c>
      <c r="H250" s="86">
        <f>SUM(H251:H254)</f>
        <v>497</v>
      </c>
      <c r="I250" s="86">
        <f>SUM(I251:I254)</f>
        <v>51</v>
      </c>
      <c r="J250" s="86">
        <f>SUM(J251:J254)</f>
        <v>0</v>
      </c>
      <c r="K250" s="94">
        <f t="shared" si="8"/>
        <v>0</v>
      </c>
      <c r="L250" s="94">
        <f t="shared" si="9"/>
        <v>0</v>
      </c>
    </row>
    <row r="251" s="67" customFormat="1" ht="17" customHeight="1" spans="1:12">
      <c r="A251" s="89" t="s">
        <v>1771</v>
      </c>
      <c r="B251" s="88">
        <v>7</v>
      </c>
      <c r="C251" s="88">
        <v>77</v>
      </c>
      <c r="D251" s="88">
        <v>14</v>
      </c>
      <c r="E251" s="90">
        <f t="shared" si="10"/>
        <v>2</v>
      </c>
      <c r="F251" s="90">
        <f t="shared" si="11"/>
        <v>0.181818181818182</v>
      </c>
      <c r="G251" s="89" t="s">
        <v>1772</v>
      </c>
      <c r="H251" s="88"/>
      <c r="I251" s="88"/>
      <c r="J251" s="88"/>
      <c r="K251" s="89" t="e">
        <f t="shared" si="8"/>
        <v>#DIV/0!</v>
      </c>
      <c r="L251" s="89" t="e">
        <f t="shared" si="9"/>
        <v>#DIV/0!</v>
      </c>
    </row>
    <row r="252" s="67" customFormat="1" ht="17" customHeight="1" spans="1:12">
      <c r="A252" s="89" t="s">
        <v>1773</v>
      </c>
      <c r="B252" s="88"/>
      <c r="C252" s="88"/>
      <c r="D252" s="88"/>
      <c r="E252" s="90" t="e">
        <f t="shared" si="10"/>
        <v>#DIV/0!</v>
      </c>
      <c r="F252" s="90" t="e">
        <f t="shared" si="11"/>
        <v>#DIV/0!</v>
      </c>
      <c r="G252" s="89" t="s">
        <v>1774</v>
      </c>
      <c r="H252" s="88"/>
      <c r="I252" s="88"/>
      <c r="J252" s="88"/>
      <c r="K252" s="89" t="e">
        <f t="shared" si="8"/>
        <v>#DIV/0!</v>
      </c>
      <c r="L252" s="89" t="e">
        <f t="shared" si="9"/>
        <v>#DIV/0!</v>
      </c>
    </row>
    <row r="253" s="67" customFormat="1" ht="17" customHeight="1" spans="1:12">
      <c r="A253" s="89" t="s">
        <v>1775</v>
      </c>
      <c r="B253" s="88">
        <v>618</v>
      </c>
      <c r="C253" s="88">
        <v>618</v>
      </c>
      <c r="D253" s="88">
        <v>51</v>
      </c>
      <c r="E253" s="90">
        <f t="shared" si="10"/>
        <v>0.0825242718446602</v>
      </c>
      <c r="F253" s="90">
        <f t="shared" si="11"/>
        <v>0.0825242718446602</v>
      </c>
      <c r="G253" s="89" t="s">
        <v>1776</v>
      </c>
      <c r="H253" s="88"/>
      <c r="I253" s="88">
        <v>51</v>
      </c>
      <c r="J253" s="88"/>
      <c r="K253" s="89" t="e">
        <f t="shared" si="8"/>
        <v>#DIV/0!</v>
      </c>
      <c r="L253" s="89">
        <f t="shared" si="9"/>
        <v>0</v>
      </c>
    </row>
    <row r="254" s="67" customFormat="1" ht="17" customHeight="1" spans="1:12">
      <c r="A254" s="89" t="s">
        <v>1777</v>
      </c>
      <c r="B254" s="88"/>
      <c r="C254" s="88">
        <v>1000</v>
      </c>
      <c r="D254" s="88"/>
      <c r="E254" s="90" t="e">
        <f t="shared" si="10"/>
        <v>#DIV/0!</v>
      </c>
      <c r="F254" s="90">
        <f t="shared" si="11"/>
        <v>0</v>
      </c>
      <c r="G254" s="89" t="s">
        <v>1778</v>
      </c>
      <c r="H254" s="88">
        <v>497</v>
      </c>
      <c r="I254" s="88"/>
      <c r="J254" s="88"/>
      <c r="K254" s="89">
        <f t="shared" si="8"/>
        <v>0</v>
      </c>
      <c r="L254" s="89" t="e">
        <f t="shared" si="9"/>
        <v>#DIV/0!</v>
      </c>
    </row>
    <row r="255" s="67" customFormat="1" ht="17" customHeight="1" spans="1:12">
      <c r="A255" s="105" t="s">
        <v>1779</v>
      </c>
      <c r="B255" s="86">
        <f>SUM(B256:B257)</f>
        <v>0</v>
      </c>
      <c r="C255" s="86">
        <f>SUM(C256:C257)</f>
        <v>0</v>
      </c>
      <c r="D255" s="86">
        <f>SUM(D256:D257)</f>
        <v>0</v>
      </c>
      <c r="E255" s="85" t="e">
        <f t="shared" si="10"/>
        <v>#DIV/0!</v>
      </c>
      <c r="F255" s="85" t="e">
        <f t="shared" si="11"/>
        <v>#DIV/0!</v>
      </c>
      <c r="G255" s="105" t="s">
        <v>1780</v>
      </c>
      <c r="H255" s="86">
        <f>SUM(H256:H257)</f>
        <v>0</v>
      </c>
      <c r="I255" s="86">
        <f>SUM(I256:I257)</f>
        <v>1500</v>
      </c>
      <c r="J255" s="86">
        <f>SUM(J256:J257)</f>
        <v>0</v>
      </c>
      <c r="K255" s="94" t="e">
        <f t="shared" si="8"/>
        <v>#DIV/0!</v>
      </c>
      <c r="L255" s="94">
        <f t="shared" si="9"/>
        <v>0</v>
      </c>
    </row>
    <row r="256" s="67" customFormat="1" ht="17" customHeight="1" spans="1:12">
      <c r="A256" s="95" t="s">
        <v>1781</v>
      </c>
      <c r="B256" s="88"/>
      <c r="C256" s="88"/>
      <c r="D256" s="88"/>
      <c r="E256" s="90" t="e">
        <f t="shared" si="10"/>
        <v>#DIV/0!</v>
      </c>
      <c r="F256" s="90" t="e">
        <f t="shared" si="11"/>
        <v>#DIV/0!</v>
      </c>
      <c r="G256" s="95" t="s">
        <v>1782</v>
      </c>
      <c r="H256" s="88"/>
      <c r="I256" s="88">
        <v>1500</v>
      </c>
      <c r="J256" s="88"/>
      <c r="K256" s="89" t="e">
        <f t="shared" si="8"/>
        <v>#DIV/0!</v>
      </c>
      <c r="L256" s="89">
        <f t="shared" si="9"/>
        <v>0</v>
      </c>
    </row>
    <row r="257" s="67" customFormat="1" ht="17" customHeight="1" spans="1:12">
      <c r="A257" s="95" t="s">
        <v>1783</v>
      </c>
      <c r="B257" s="106"/>
      <c r="C257" s="88"/>
      <c r="D257" s="88"/>
      <c r="E257" s="90" t="e">
        <f t="shared" si="10"/>
        <v>#DIV/0!</v>
      </c>
      <c r="F257" s="90" t="e">
        <f t="shared" si="11"/>
        <v>#DIV/0!</v>
      </c>
      <c r="G257" s="95" t="s">
        <v>1784</v>
      </c>
      <c r="H257" s="88"/>
      <c r="I257" s="88"/>
      <c r="J257" s="88"/>
      <c r="K257" s="89" t="e">
        <f t="shared" si="8"/>
        <v>#DIV/0!</v>
      </c>
      <c r="L257" s="89" t="e">
        <f t="shared" si="9"/>
        <v>#DIV/0!</v>
      </c>
    </row>
    <row r="258" s="67" customFormat="1" ht="17" customHeight="1" spans="1:12">
      <c r="A258" s="95"/>
      <c r="B258" s="106"/>
      <c r="C258" s="88"/>
      <c r="D258" s="88"/>
      <c r="E258" s="90" t="e">
        <f t="shared" si="10"/>
        <v>#DIV/0!</v>
      </c>
      <c r="F258" s="90" t="e">
        <f t="shared" si="11"/>
        <v>#DIV/0!</v>
      </c>
      <c r="G258" s="95"/>
      <c r="H258" s="88"/>
      <c r="I258" s="88"/>
      <c r="J258" s="88"/>
      <c r="K258" s="89"/>
      <c r="L258" s="89"/>
    </row>
    <row r="259" s="67" customFormat="1" ht="17" customHeight="1" spans="1:12">
      <c r="A259" s="95"/>
      <c r="B259" s="106"/>
      <c r="C259" s="106"/>
      <c r="D259" s="106"/>
      <c r="E259" s="90" t="e">
        <f t="shared" si="10"/>
        <v>#DIV/0!</v>
      </c>
      <c r="F259" s="90" t="e">
        <f t="shared" si="11"/>
        <v>#DIV/0!</v>
      </c>
      <c r="G259" s="95"/>
      <c r="H259" s="88"/>
      <c r="I259" s="88"/>
      <c r="J259" s="88"/>
      <c r="K259" s="89"/>
      <c r="L259" s="89"/>
    </row>
    <row r="260" s="67" customFormat="1" ht="17" customHeight="1" spans="1:12">
      <c r="A260" s="107" t="s">
        <v>59</v>
      </c>
      <c r="B260" s="97">
        <f>B249+B250+B255</f>
        <v>705</v>
      </c>
      <c r="C260" s="97">
        <f>C249+C250+C255</f>
        <v>2171</v>
      </c>
      <c r="D260" s="97">
        <f>D249+D250+D255</f>
        <v>1765</v>
      </c>
      <c r="E260" s="90">
        <f t="shared" si="10"/>
        <v>2.50354609929078</v>
      </c>
      <c r="F260" s="90">
        <f t="shared" si="11"/>
        <v>0.812989405803777</v>
      </c>
      <c r="G260" s="107" t="s">
        <v>1111</v>
      </c>
      <c r="H260" s="88">
        <f>H249+H250+H255</f>
        <v>705</v>
      </c>
      <c r="I260" s="88">
        <f>I249+I250+I255</f>
        <v>2171</v>
      </c>
      <c r="J260" s="88">
        <f>J249+J250+J255</f>
        <v>1765</v>
      </c>
      <c r="K260" s="89">
        <f t="shared" si="8"/>
        <v>2.50354609929078</v>
      </c>
      <c r="L260" s="89">
        <f t="shared" si="9"/>
        <v>0.812989405803777</v>
      </c>
    </row>
    <row r="261" s="67" customFormat="1" ht="20.1" customHeight="1" spans="2:10">
      <c r="B261" s="71"/>
      <c r="C261" s="71"/>
      <c r="D261" s="71"/>
      <c r="E261" s="72"/>
      <c r="F261" s="72"/>
      <c r="H261" s="71"/>
      <c r="I261" s="71"/>
      <c r="J261" s="71"/>
    </row>
    <row r="262" s="67" customFormat="1" ht="20.1" customHeight="1" spans="2:10">
      <c r="B262" s="71"/>
      <c r="C262" s="71"/>
      <c r="D262" s="71"/>
      <c r="E262" s="72"/>
      <c r="F262" s="72"/>
      <c r="H262" s="71"/>
      <c r="I262" s="71"/>
      <c r="J262" s="71"/>
    </row>
    <row r="263" s="67" customFormat="1" ht="20.1" customHeight="1" spans="2:10">
      <c r="B263" s="71"/>
      <c r="C263" s="71"/>
      <c r="D263" s="71"/>
      <c r="E263" s="72"/>
      <c r="F263" s="72"/>
      <c r="H263" s="71"/>
      <c r="I263" s="71"/>
      <c r="J263" s="71"/>
    </row>
    <row r="264" s="67" customFormat="1" ht="20.1" customHeight="1" spans="2:10">
      <c r="B264" s="71"/>
      <c r="C264" s="71"/>
      <c r="D264" s="71"/>
      <c r="E264" s="72"/>
      <c r="F264" s="72"/>
      <c r="H264" s="71"/>
      <c r="I264" s="71"/>
      <c r="J264" s="71"/>
    </row>
    <row r="265" s="67" customFormat="1" ht="20.1" customHeight="1" spans="2:10">
      <c r="B265" s="71"/>
      <c r="C265" s="71"/>
      <c r="D265" s="71"/>
      <c r="E265" s="72"/>
      <c r="F265" s="72"/>
      <c r="H265" s="71"/>
      <c r="I265" s="71"/>
      <c r="J265" s="71"/>
    </row>
    <row r="266" s="67" customFormat="1" ht="20.1" customHeight="1" spans="2:10">
      <c r="B266" s="71"/>
      <c r="C266" s="71"/>
      <c r="D266" s="71"/>
      <c r="E266" s="72"/>
      <c r="F266" s="72"/>
      <c r="H266" s="71"/>
      <c r="I266" s="71"/>
      <c r="J266" s="71"/>
    </row>
    <row r="267" s="67" customFormat="1" ht="20.1" customHeight="1" spans="2:10">
      <c r="B267" s="71"/>
      <c r="C267" s="71"/>
      <c r="D267" s="71"/>
      <c r="E267" s="72"/>
      <c r="F267" s="72"/>
      <c r="H267" s="71"/>
      <c r="I267" s="71"/>
      <c r="J267" s="71"/>
    </row>
    <row r="268" s="67" customFormat="1" ht="20.1" customHeight="1" spans="2:10">
      <c r="B268" s="71"/>
      <c r="C268" s="71"/>
      <c r="D268" s="71"/>
      <c r="E268" s="72"/>
      <c r="F268" s="72"/>
      <c r="H268" s="71"/>
      <c r="I268" s="71"/>
      <c r="J268" s="71"/>
    </row>
    <row r="269" s="67" customFormat="1" ht="20.1" customHeight="1" spans="2:10">
      <c r="B269" s="71"/>
      <c r="C269" s="71"/>
      <c r="D269" s="71"/>
      <c r="E269" s="72"/>
      <c r="F269" s="72"/>
      <c r="H269" s="71"/>
      <c r="I269" s="71"/>
      <c r="J269" s="71"/>
    </row>
    <row r="270" s="67" customFormat="1" ht="20.1" customHeight="1" spans="2:10">
      <c r="B270" s="71"/>
      <c r="C270" s="71"/>
      <c r="D270" s="71"/>
      <c r="E270" s="72"/>
      <c r="F270" s="72"/>
      <c r="H270" s="71"/>
      <c r="I270" s="71"/>
      <c r="J270" s="71"/>
    </row>
    <row r="271" s="67" customFormat="1" ht="20.1" customHeight="1" spans="2:10">
      <c r="B271" s="71"/>
      <c r="C271" s="71"/>
      <c r="D271" s="71"/>
      <c r="E271" s="72"/>
      <c r="F271" s="72"/>
      <c r="H271" s="71"/>
      <c r="I271" s="71"/>
      <c r="J271" s="71"/>
    </row>
    <row r="272" s="67" customFormat="1" ht="20.1" customHeight="1" spans="2:10">
      <c r="B272" s="71"/>
      <c r="C272" s="71"/>
      <c r="D272" s="71"/>
      <c r="E272" s="72"/>
      <c r="F272" s="72"/>
      <c r="H272" s="71"/>
      <c r="I272" s="71"/>
      <c r="J272" s="71"/>
    </row>
    <row r="273" s="67" customFormat="1" ht="20.1" customHeight="1" spans="2:10">
      <c r="B273" s="71"/>
      <c r="C273" s="71"/>
      <c r="D273" s="71"/>
      <c r="E273" s="72"/>
      <c r="F273" s="72"/>
      <c r="H273" s="71"/>
      <c r="I273" s="71"/>
      <c r="J273" s="71"/>
    </row>
    <row r="274" s="67" customFormat="1" ht="20.1" customHeight="1" spans="2:10">
      <c r="B274" s="71"/>
      <c r="C274" s="71"/>
      <c r="D274" s="71"/>
      <c r="E274" s="72"/>
      <c r="F274" s="72"/>
      <c r="H274" s="71"/>
      <c r="I274" s="71"/>
      <c r="J274" s="71"/>
    </row>
    <row r="275" s="67" customFormat="1" ht="20.1" customHeight="1" spans="2:10">
      <c r="B275" s="71"/>
      <c r="C275" s="71"/>
      <c r="D275" s="71"/>
      <c r="E275" s="72"/>
      <c r="F275" s="72"/>
      <c r="H275" s="71"/>
      <c r="I275" s="71"/>
      <c r="J275" s="71"/>
    </row>
    <row r="276" s="67" customFormat="1" ht="20.1" customHeight="1" spans="2:10">
      <c r="B276" s="71"/>
      <c r="C276" s="71"/>
      <c r="D276" s="71"/>
      <c r="E276" s="72"/>
      <c r="F276" s="72"/>
      <c r="H276" s="71"/>
      <c r="I276" s="71"/>
      <c r="J276" s="71"/>
    </row>
    <row r="277" s="67" customFormat="1" ht="20.1" customHeight="1" spans="2:10">
      <c r="B277" s="71"/>
      <c r="C277" s="71"/>
      <c r="D277" s="71"/>
      <c r="E277" s="72"/>
      <c r="F277" s="72"/>
      <c r="H277" s="71"/>
      <c r="I277" s="71"/>
      <c r="J277" s="71"/>
    </row>
    <row r="278" s="67" customFormat="1" ht="20.1" customHeight="1" spans="2:10">
      <c r="B278" s="71"/>
      <c r="C278" s="71"/>
      <c r="D278" s="71"/>
      <c r="E278" s="72"/>
      <c r="F278" s="72"/>
      <c r="H278" s="71"/>
      <c r="I278" s="71"/>
      <c r="J278" s="71"/>
    </row>
    <row r="279" s="67" customFormat="1" ht="20.1" customHeight="1" spans="2:10">
      <c r="B279" s="71"/>
      <c r="C279" s="71"/>
      <c r="D279" s="71"/>
      <c r="E279" s="72"/>
      <c r="F279" s="72"/>
      <c r="H279" s="71"/>
      <c r="I279" s="71"/>
      <c r="J279" s="71"/>
    </row>
    <row r="280" s="67" customFormat="1" ht="20.1" customHeight="1" spans="2:10">
      <c r="B280" s="71"/>
      <c r="C280" s="71"/>
      <c r="D280" s="71"/>
      <c r="E280" s="72"/>
      <c r="F280" s="72"/>
      <c r="H280" s="71"/>
      <c r="I280" s="71"/>
      <c r="J280" s="71"/>
    </row>
    <row r="281" s="67" customFormat="1" ht="20.1" customHeight="1" spans="2:10">
      <c r="B281" s="71"/>
      <c r="C281" s="71"/>
      <c r="D281" s="71"/>
      <c r="E281" s="72"/>
      <c r="F281" s="72"/>
      <c r="H281" s="71"/>
      <c r="I281" s="71"/>
      <c r="J281" s="71"/>
    </row>
    <row r="282" s="67" customFormat="1" ht="20.1" customHeight="1" spans="2:10">
      <c r="B282" s="71"/>
      <c r="C282" s="71"/>
      <c r="D282" s="71"/>
      <c r="E282" s="72"/>
      <c r="F282" s="72"/>
      <c r="H282" s="71"/>
      <c r="I282" s="71"/>
      <c r="J282" s="71"/>
    </row>
    <row r="283" s="67" customFormat="1" ht="20.1" customHeight="1" spans="2:10">
      <c r="B283" s="71"/>
      <c r="C283" s="71"/>
      <c r="D283" s="71"/>
      <c r="E283" s="72"/>
      <c r="F283" s="72"/>
      <c r="H283" s="71"/>
      <c r="I283" s="71"/>
      <c r="J283" s="71"/>
    </row>
    <row r="284" s="67" customFormat="1" ht="20.1" customHeight="1" spans="2:10">
      <c r="B284" s="71"/>
      <c r="C284" s="71"/>
      <c r="D284" s="71"/>
      <c r="E284" s="72"/>
      <c r="F284" s="72"/>
      <c r="H284" s="71"/>
      <c r="I284" s="71"/>
      <c r="J284" s="71"/>
    </row>
    <row r="285" s="67" customFormat="1" ht="20.1" customHeight="1" spans="2:10">
      <c r="B285" s="71"/>
      <c r="C285" s="71"/>
      <c r="D285" s="71"/>
      <c r="E285" s="72"/>
      <c r="F285" s="72"/>
      <c r="H285" s="71"/>
      <c r="I285" s="71"/>
      <c r="J285" s="71"/>
    </row>
    <row r="286" s="67" customFormat="1" ht="20.1" customHeight="1" spans="2:10">
      <c r="B286" s="71"/>
      <c r="C286" s="71"/>
      <c r="D286" s="71"/>
      <c r="E286" s="72"/>
      <c r="F286" s="72"/>
      <c r="H286" s="71"/>
      <c r="I286" s="71"/>
      <c r="J286" s="71"/>
    </row>
    <row r="287" s="67" customFormat="1" ht="20.1" customHeight="1" spans="2:10">
      <c r="B287" s="71"/>
      <c r="C287" s="71"/>
      <c r="D287" s="71"/>
      <c r="E287" s="72"/>
      <c r="F287" s="72"/>
      <c r="H287" s="71"/>
      <c r="I287" s="71"/>
      <c r="J287" s="71"/>
    </row>
    <row r="288" s="67" customFormat="1" ht="20.1" customHeight="1" spans="2:10">
      <c r="B288" s="71"/>
      <c r="C288" s="71"/>
      <c r="D288" s="71"/>
      <c r="E288" s="72"/>
      <c r="F288" s="72"/>
      <c r="H288" s="71"/>
      <c r="I288" s="71"/>
      <c r="J288" s="71"/>
    </row>
    <row r="289" s="67" customFormat="1" ht="20.1" customHeight="1" spans="2:10">
      <c r="B289" s="71"/>
      <c r="C289" s="71"/>
      <c r="D289" s="71"/>
      <c r="E289" s="72"/>
      <c r="F289" s="72"/>
      <c r="H289" s="71"/>
      <c r="I289" s="71"/>
      <c r="J289" s="71"/>
    </row>
    <row r="290" s="67" customFormat="1" ht="20.1" customHeight="1" spans="2:10">
      <c r="B290" s="71"/>
      <c r="C290" s="71"/>
      <c r="D290" s="71"/>
      <c r="E290" s="72"/>
      <c r="F290" s="72"/>
      <c r="H290" s="71"/>
      <c r="I290" s="71"/>
      <c r="J290" s="71"/>
    </row>
    <row r="291" s="67" customFormat="1" ht="20.1" customHeight="1" spans="2:10">
      <c r="B291" s="71"/>
      <c r="C291" s="71"/>
      <c r="D291" s="71"/>
      <c r="E291" s="72"/>
      <c r="F291" s="72"/>
      <c r="H291" s="71"/>
      <c r="I291" s="71"/>
      <c r="J291" s="71"/>
    </row>
    <row r="292" s="67" customFormat="1" ht="20.1" customHeight="1" spans="2:10">
      <c r="B292" s="71"/>
      <c r="C292" s="71"/>
      <c r="D292" s="71"/>
      <c r="E292" s="72"/>
      <c r="F292" s="72"/>
      <c r="H292" s="71"/>
      <c r="I292" s="71"/>
      <c r="J292" s="71"/>
    </row>
    <row r="293" s="67" customFormat="1" ht="20.1" customHeight="1" spans="2:10">
      <c r="B293" s="71"/>
      <c r="C293" s="71"/>
      <c r="D293" s="71"/>
      <c r="E293" s="72"/>
      <c r="F293" s="72"/>
      <c r="H293" s="71"/>
      <c r="I293" s="71"/>
      <c r="J293" s="71"/>
    </row>
    <row r="294" s="67" customFormat="1" ht="20.1" customHeight="1" spans="2:10">
      <c r="B294" s="71"/>
      <c r="C294" s="71"/>
      <c r="D294" s="71"/>
      <c r="E294" s="72"/>
      <c r="F294" s="72"/>
      <c r="H294" s="71"/>
      <c r="I294" s="71"/>
      <c r="J294" s="71"/>
    </row>
    <row r="295" s="67" customFormat="1" ht="20.1" customHeight="1" spans="2:10">
      <c r="B295" s="71"/>
      <c r="C295" s="71"/>
      <c r="D295" s="71"/>
      <c r="E295" s="72"/>
      <c r="F295" s="72"/>
      <c r="H295" s="71"/>
      <c r="I295" s="71"/>
      <c r="J295" s="71"/>
    </row>
    <row r="296" s="67" customFormat="1" ht="20.1" customHeight="1" spans="2:10">
      <c r="B296" s="71"/>
      <c r="C296" s="71"/>
      <c r="D296" s="71"/>
      <c r="E296" s="72"/>
      <c r="F296" s="72"/>
      <c r="H296" s="71"/>
      <c r="I296" s="71"/>
      <c r="J296" s="71"/>
    </row>
    <row r="297" s="67" customFormat="1" ht="20.1" customHeight="1" spans="2:10">
      <c r="B297" s="71"/>
      <c r="C297" s="71"/>
      <c r="D297" s="71"/>
      <c r="E297" s="72"/>
      <c r="F297" s="72"/>
      <c r="H297" s="71"/>
      <c r="I297" s="71"/>
      <c r="J297" s="71"/>
    </row>
    <row r="298" s="67" customFormat="1" ht="20.1" customHeight="1" spans="2:10">
      <c r="B298" s="71"/>
      <c r="C298" s="71"/>
      <c r="D298" s="71"/>
      <c r="E298" s="72"/>
      <c r="F298" s="72"/>
      <c r="H298" s="71"/>
      <c r="I298" s="71"/>
      <c r="J298" s="71"/>
    </row>
    <row r="299" s="67" customFormat="1" ht="20.1" customHeight="1" spans="2:10">
      <c r="B299" s="71"/>
      <c r="C299" s="71"/>
      <c r="D299" s="71"/>
      <c r="E299" s="72"/>
      <c r="F299" s="72"/>
      <c r="H299" s="71"/>
      <c r="I299" s="71"/>
      <c r="J299" s="71"/>
    </row>
    <row r="300" s="67" customFormat="1" ht="20.1" customHeight="1" spans="2:10">
      <c r="B300" s="71"/>
      <c r="C300" s="71"/>
      <c r="D300" s="71"/>
      <c r="E300" s="72"/>
      <c r="F300" s="72"/>
      <c r="H300" s="71"/>
      <c r="I300" s="71"/>
      <c r="J300" s="71"/>
    </row>
    <row r="301" s="67" customFormat="1" ht="20.1" customHeight="1" spans="2:10">
      <c r="B301" s="71"/>
      <c r="C301" s="71"/>
      <c r="D301" s="71"/>
      <c r="E301" s="72"/>
      <c r="F301" s="72"/>
      <c r="H301" s="71"/>
      <c r="I301" s="71"/>
      <c r="J301" s="71"/>
    </row>
    <row r="302" s="67" customFormat="1" ht="20.1" customHeight="1" spans="2:10">
      <c r="B302" s="71"/>
      <c r="C302" s="71"/>
      <c r="D302" s="71"/>
      <c r="E302" s="72"/>
      <c r="F302" s="72"/>
      <c r="H302" s="71"/>
      <c r="I302" s="71"/>
      <c r="J302" s="71"/>
    </row>
    <row r="303" s="67" customFormat="1" ht="20.1" customHeight="1" spans="2:10">
      <c r="B303" s="71"/>
      <c r="C303" s="71"/>
      <c r="D303" s="71"/>
      <c r="E303" s="72"/>
      <c r="F303" s="72"/>
      <c r="H303" s="71"/>
      <c r="I303" s="71"/>
      <c r="J303" s="71"/>
    </row>
    <row r="304" s="67" customFormat="1" ht="20.1" customHeight="1" spans="2:10">
      <c r="B304" s="71"/>
      <c r="C304" s="71"/>
      <c r="D304" s="71"/>
      <c r="E304" s="72"/>
      <c r="F304" s="72"/>
      <c r="H304" s="71"/>
      <c r="I304" s="71"/>
      <c r="J304" s="71"/>
    </row>
    <row r="305" s="67" customFormat="1" ht="20.1" customHeight="1" spans="2:10">
      <c r="B305" s="71"/>
      <c r="C305" s="71"/>
      <c r="D305" s="71"/>
      <c r="E305" s="72"/>
      <c r="F305" s="72"/>
      <c r="H305" s="71"/>
      <c r="I305" s="71"/>
      <c r="J305" s="71"/>
    </row>
    <row r="306" s="67" customFormat="1" ht="20.1" customHeight="1" spans="2:10">
      <c r="B306" s="71"/>
      <c r="C306" s="71"/>
      <c r="D306" s="71"/>
      <c r="E306" s="72"/>
      <c r="F306" s="72"/>
      <c r="H306" s="71"/>
      <c r="I306" s="71"/>
      <c r="J306" s="71"/>
    </row>
    <row r="307" s="67" customFormat="1" ht="20.1" customHeight="1" spans="2:10">
      <c r="B307" s="71"/>
      <c r="C307" s="71"/>
      <c r="D307" s="71"/>
      <c r="E307" s="72"/>
      <c r="F307" s="72"/>
      <c r="H307" s="71"/>
      <c r="I307" s="71"/>
      <c r="J307" s="71"/>
    </row>
    <row r="308" s="67" customFormat="1" ht="20.1" customHeight="1" spans="2:10">
      <c r="B308" s="71"/>
      <c r="C308" s="71"/>
      <c r="D308" s="71"/>
      <c r="E308" s="72"/>
      <c r="F308" s="72"/>
      <c r="H308" s="71"/>
      <c r="I308" s="71"/>
      <c r="J308" s="71"/>
    </row>
    <row r="309" s="67" customFormat="1" ht="20.1" customHeight="1" spans="2:10">
      <c r="B309" s="71"/>
      <c r="C309" s="71"/>
      <c r="D309" s="71"/>
      <c r="E309" s="72"/>
      <c r="F309" s="72"/>
      <c r="H309" s="71"/>
      <c r="I309" s="71"/>
      <c r="J309" s="71"/>
    </row>
    <row r="310" s="67" customFormat="1" ht="20.1" customHeight="1" spans="2:10">
      <c r="B310" s="71"/>
      <c r="C310" s="71"/>
      <c r="D310" s="71"/>
      <c r="E310" s="72"/>
      <c r="F310" s="72"/>
      <c r="H310" s="71"/>
      <c r="I310" s="71"/>
      <c r="J310" s="71"/>
    </row>
    <row r="311" s="67" customFormat="1" ht="20.1" customHeight="1" spans="2:10">
      <c r="B311" s="71"/>
      <c r="C311" s="71"/>
      <c r="D311" s="71"/>
      <c r="E311" s="72"/>
      <c r="F311" s="72"/>
      <c r="H311" s="71"/>
      <c r="I311" s="71"/>
      <c r="J311" s="71"/>
    </row>
    <row r="312" s="67" customFormat="1" ht="20.1" customHeight="1" spans="2:10">
      <c r="B312" s="71"/>
      <c r="C312" s="71"/>
      <c r="D312" s="71"/>
      <c r="E312" s="72"/>
      <c r="F312" s="72"/>
      <c r="H312" s="71"/>
      <c r="I312" s="71"/>
      <c r="J312" s="71"/>
    </row>
    <row r="313" s="67" customFormat="1" ht="20.1" customHeight="1" spans="2:10">
      <c r="B313" s="71"/>
      <c r="C313" s="71"/>
      <c r="D313" s="71"/>
      <c r="E313" s="72"/>
      <c r="F313" s="72"/>
      <c r="H313" s="71"/>
      <c r="I313" s="71"/>
      <c r="J313" s="71"/>
    </row>
  </sheetData>
  <autoFilter ref="A1:L313">
    <extLst/>
  </autoFilter>
  <mergeCells count="11">
    <mergeCell ref="A2:L2"/>
    <mergeCell ref="A4:F4"/>
    <mergeCell ref="G4:L4"/>
    <mergeCell ref="D5:F5"/>
    <mergeCell ref="J5:L5"/>
    <mergeCell ref="A5:A6"/>
    <mergeCell ref="B5:B6"/>
    <mergeCell ref="C5:C6"/>
    <mergeCell ref="G5:G6"/>
    <mergeCell ref="H5:H6"/>
    <mergeCell ref="I5:I6"/>
  </mergeCells>
  <printOptions horizontalCentered="1"/>
  <pageMargins left="0.468055555555556" right="0.468055555555556" top="0.590277777777778" bottom="0.468055555555556" header="0.310416666666667" footer="0.310416666666667"/>
  <pageSetup paperSize="9" scale="63" fitToHeight="0"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
  <sheetViews>
    <sheetView workbookViewId="0">
      <selection activeCell="H9" sqref="H9"/>
    </sheetView>
  </sheetViews>
  <sheetFormatPr defaultColWidth="10.2833333333333" defaultRowHeight="14.25" outlineLevelCol="2"/>
  <cols>
    <col min="1" max="1" width="82.5" style="60" customWidth="1"/>
    <col min="2" max="2" width="27.375" style="60" customWidth="1"/>
    <col min="3" max="3" width="21.1916666666667" style="60" customWidth="1"/>
    <col min="4" max="16384" width="10.2833333333333" style="60"/>
  </cols>
  <sheetData>
    <row r="1" spans="1:1">
      <c r="A1" s="61" t="s">
        <v>1785</v>
      </c>
    </row>
    <row r="2" s="59" customFormat="1" ht="46" customHeight="1" spans="1:3">
      <c r="A2" s="62" t="s">
        <v>1786</v>
      </c>
      <c r="B2" s="62"/>
      <c r="C2" s="62"/>
    </row>
    <row r="4" s="60" customFormat="1" ht="42" customHeight="1" spans="1:3">
      <c r="A4" s="28" t="s">
        <v>1787</v>
      </c>
      <c r="B4" s="63"/>
      <c r="C4" s="63"/>
    </row>
    <row r="5" s="60" customFormat="1" ht="31.15" customHeight="1" spans="1:3">
      <c r="A5" s="64" t="s">
        <v>1788</v>
      </c>
      <c r="B5" s="64" t="s">
        <v>1789</v>
      </c>
      <c r="C5" s="64" t="s">
        <v>1790</v>
      </c>
    </row>
    <row r="6" s="60" customFormat="1" ht="232.5" customHeight="1" spans="1:3">
      <c r="A6" s="65" t="s">
        <v>1791</v>
      </c>
      <c r="B6" s="66" t="s">
        <v>1792</v>
      </c>
      <c r="C6" s="65" t="s">
        <v>1793</v>
      </c>
    </row>
    <row r="7" s="60" customFormat="1" ht="42" customHeight="1" spans="1:3">
      <c r="A7" s="28" t="s">
        <v>1794</v>
      </c>
      <c r="B7" s="63"/>
      <c r="C7" s="63"/>
    </row>
    <row r="8" s="60" customFormat="1" ht="31.15" customHeight="1" spans="1:3">
      <c r="A8" s="64" t="s">
        <v>1788</v>
      </c>
      <c r="B8" s="64" t="s">
        <v>1789</v>
      </c>
      <c r="C8" s="64" t="s">
        <v>1790</v>
      </c>
    </row>
    <row r="9" s="60" customFormat="1" ht="179.25" customHeight="1" spans="1:3">
      <c r="A9" s="65" t="s">
        <v>1795</v>
      </c>
      <c r="B9" s="66" t="s">
        <v>1796</v>
      </c>
      <c r="C9" s="65" t="s">
        <v>1797</v>
      </c>
    </row>
  </sheetData>
  <mergeCells count="3">
    <mergeCell ref="A2:C2"/>
    <mergeCell ref="A4:C4"/>
    <mergeCell ref="A7:C7"/>
  </mergeCells>
  <pageMargins left="1.14166666666667" right="0.751388888888889" top="0.196527777777778" bottom="1" header="0.5" footer="0.5"/>
  <pageSetup paperSize="9" scale="70"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4"/>
  <sheetViews>
    <sheetView workbookViewId="0">
      <selection activeCell="S12" sqref="S12"/>
    </sheetView>
  </sheetViews>
  <sheetFormatPr defaultColWidth="10.2833333333333" defaultRowHeight="14.25"/>
  <cols>
    <col min="1" max="1" width="21.925" style="23" customWidth="1"/>
    <col min="2" max="2" width="14.9583333333333" style="23" customWidth="1"/>
    <col min="3" max="3" width="6.96666666666667" style="23" customWidth="1"/>
    <col min="4" max="4" width="4.775" style="23" customWidth="1"/>
    <col min="5" max="5" width="6.05833333333333" style="23" customWidth="1"/>
    <col min="6" max="6" width="11.0916666666667" style="23" customWidth="1"/>
    <col min="7" max="7" width="5.93333333333333" style="23" customWidth="1"/>
    <col min="8" max="8" width="10.725" style="23" customWidth="1"/>
    <col min="9" max="9" width="5.69166666666667" style="23" customWidth="1"/>
    <col min="10" max="10" width="4.76666666666667" style="23" customWidth="1"/>
    <col min="11" max="11" width="4.50833333333333" style="23" customWidth="1"/>
    <col min="12" max="12" width="9.04166666666667" style="23" customWidth="1"/>
    <col min="13" max="13" width="3.74166666666667" style="23" customWidth="1"/>
    <col min="14" max="15" width="21.925" style="23" customWidth="1"/>
    <col min="16" max="16384" width="10.2833333333333" style="23"/>
  </cols>
  <sheetData>
    <row r="1" ht="22" customHeight="1" spans="1:1">
      <c r="A1" s="26" t="s">
        <v>1798</v>
      </c>
    </row>
    <row r="2" s="22" customFormat="1" ht="48" customHeight="1" spans="1:15">
      <c r="A2" s="27" t="s">
        <v>1799</v>
      </c>
      <c r="B2" s="27"/>
      <c r="C2" s="27"/>
      <c r="D2" s="27"/>
      <c r="E2" s="27"/>
      <c r="F2" s="27"/>
      <c r="G2" s="27"/>
      <c r="H2" s="27"/>
      <c r="I2" s="27"/>
      <c r="J2" s="27"/>
      <c r="K2" s="27"/>
      <c r="L2" s="27"/>
      <c r="M2" s="27"/>
      <c r="N2" s="27"/>
      <c r="O2" s="27"/>
    </row>
    <row r="3" s="23" customFormat="1" ht="54" customHeight="1" spans="1:15">
      <c r="A3" s="28" t="s">
        <v>1800</v>
      </c>
      <c r="B3" s="29"/>
      <c r="C3" s="29"/>
      <c r="D3" s="29"/>
      <c r="E3" s="29"/>
      <c r="F3" s="29"/>
      <c r="G3" s="29"/>
      <c r="H3" s="29"/>
      <c r="I3" s="29"/>
      <c r="J3" s="29"/>
      <c r="K3" s="29"/>
      <c r="L3" s="29"/>
      <c r="M3" s="29"/>
      <c r="N3" s="29"/>
      <c r="O3" s="29"/>
    </row>
    <row r="4" s="23" customFormat="1" ht="30" customHeight="1" spans="1:15">
      <c r="A4" s="29" t="s">
        <v>1801</v>
      </c>
      <c r="B4" s="29"/>
      <c r="C4" s="29"/>
      <c r="D4" s="29" t="s">
        <v>1802</v>
      </c>
      <c r="E4" s="29"/>
      <c r="F4" s="29"/>
      <c r="G4" s="29"/>
      <c r="H4" s="29"/>
      <c r="I4" s="29"/>
      <c r="J4" s="29" t="s">
        <v>1803</v>
      </c>
      <c r="K4" s="29"/>
      <c r="L4" s="29"/>
      <c r="M4" s="29"/>
      <c r="N4" s="29"/>
      <c r="O4" s="29"/>
    </row>
    <row r="5" s="23" customFormat="1" ht="30" customHeight="1" spans="1:15">
      <c r="A5" s="29"/>
      <c r="B5" s="29"/>
      <c r="C5" s="29"/>
      <c r="D5" s="29" t="s">
        <v>1804</v>
      </c>
      <c r="E5" s="29"/>
      <c r="F5" s="29"/>
      <c r="G5" s="29" t="s">
        <v>1805</v>
      </c>
      <c r="H5" s="29"/>
      <c r="I5" s="29"/>
      <c r="J5" s="29"/>
      <c r="K5" s="29"/>
      <c r="L5" s="29"/>
      <c r="M5" s="29"/>
      <c r="N5" s="29" t="s">
        <v>1804</v>
      </c>
      <c r="O5" s="29" t="s">
        <v>1805</v>
      </c>
    </row>
    <row r="6" s="23" customFormat="1" ht="30" customHeight="1" spans="1:15">
      <c r="A6" s="30" t="s">
        <v>1806</v>
      </c>
      <c r="B6" s="30" t="s">
        <v>1807</v>
      </c>
      <c r="C6" s="30"/>
      <c r="D6" s="30" t="s">
        <v>1808</v>
      </c>
      <c r="E6" s="30"/>
      <c r="F6" s="30"/>
      <c r="G6" s="30" t="s">
        <v>1809</v>
      </c>
      <c r="H6" s="30"/>
      <c r="I6" s="30"/>
      <c r="J6" s="30" t="s">
        <v>1810</v>
      </c>
      <c r="K6" s="30"/>
      <c r="L6" s="30"/>
      <c r="M6" s="30"/>
      <c r="N6" s="30" t="s">
        <v>1811</v>
      </c>
      <c r="O6" s="30" t="s">
        <v>1812</v>
      </c>
    </row>
    <row r="7" s="23" customFormat="1" ht="30" customHeight="1" spans="1:15">
      <c r="A7" s="30" t="s">
        <v>1813</v>
      </c>
      <c r="B7" s="31">
        <v>4.37</v>
      </c>
      <c r="C7" s="31"/>
      <c r="D7" s="31">
        <v>3.81</v>
      </c>
      <c r="E7" s="31"/>
      <c r="F7" s="31"/>
      <c r="G7" s="31">
        <v>0.56</v>
      </c>
      <c r="H7" s="31"/>
      <c r="I7" s="31"/>
      <c r="J7" s="30" t="s">
        <v>1814</v>
      </c>
      <c r="K7" s="30"/>
      <c r="L7" s="30"/>
      <c r="M7" s="30"/>
      <c r="N7" s="31">
        <v>3.69</v>
      </c>
      <c r="O7" s="31">
        <v>0.41</v>
      </c>
    </row>
    <row r="8" s="23" customFormat="1" ht="51" customHeight="1"/>
    <row r="9" s="23" customFormat="1" ht="42" customHeight="1" spans="1:15">
      <c r="A9" s="32" t="s">
        <v>1815</v>
      </c>
      <c r="B9" s="29"/>
      <c r="C9" s="29"/>
      <c r="D9" s="29"/>
      <c r="E9" s="29"/>
      <c r="F9" s="29"/>
      <c r="G9" s="29"/>
      <c r="H9" s="29"/>
      <c r="I9" s="29"/>
      <c r="J9" s="29"/>
      <c r="K9" s="29"/>
      <c r="L9" s="29"/>
      <c r="M9" s="29"/>
      <c r="N9" s="29"/>
      <c r="O9" s="29"/>
    </row>
    <row r="10" s="24" customFormat="1" ht="18" customHeight="1" spans="1:15">
      <c r="A10" s="33" t="s">
        <v>1816</v>
      </c>
      <c r="B10" s="34"/>
      <c r="C10" s="34"/>
      <c r="D10" s="34"/>
      <c r="E10" s="34"/>
      <c r="F10" s="34"/>
      <c r="G10" s="34"/>
      <c r="H10" s="34"/>
      <c r="I10" s="34"/>
      <c r="J10" s="34"/>
      <c r="K10" s="34"/>
      <c r="L10" s="34"/>
      <c r="M10" s="34"/>
      <c r="N10" s="34"/>
      <c r="O10" s="41"/>
    </row>
    <row r="11" s="23" customFormat="1" ht="31.15" customHeight="1" spans="1:15">
      <c r="A11" s="29" t="s">
        <v>1788</v>
      </c>
      <c r="B11" s="29"/>
      <c r="C11" s="29"/>
      <c r="D11" s="29"/>
      <c r="E11" s="29" t="s">
        <v>1789</v>
      </c>
      <c r="F11" s="29"/>
      <c r="G11" s="29"/>
      <c r="H11" s="28" t="s">
        <v>1817</v>
      </c>
      <c r="I11" s="29"/>
      <c r="J11" s="29"/>
      <c r="K11" s="42" t="s">
        <v>1818</v>
      </c>
      <c r="L11" s="43"/>
      <c r="M11" s="43"/>
      <c r="N11" s="43"/>
      <c r="O11" s="44"/>
    </row>
    <row r="12" s="23" customFormat="1" ht="232.5" customHeight="1" spans="1:15">
      <c r="A12" s="30" t="s">
        <v>1791</v>
      </c>
      <c r="B12" s="30"/>
      <c r="C12" s="30"/>
      <c r="D12" s="30"/>
      <c r="E12" s="30" t="s">
        <v>1792</v>
      </c>
      <c r="F12" s="30"/>
      <c r="G12" s="30"/>
      <c r="H12" s="30" t="s">
        <v>1793</v>
      </c>
      <c r="I12" s="30"/>
      <c r="J12" s="30"/>
      <c r="K12" s="45"/>
      <c r="L12" s="46"/>
      <c r="M12" s="46"/>
      <c r="N12" s="46"/>
      <c r="O12" s="47"/>
    </row>
    <row r="13" s="23" customFormat="1" ht="39" customHeight="1"/>
    <row r="14" s="23" customFormat="1" ht="42" customHeight="1" spans="1:15">
      <c r="A14" s="28" t="s">
        <v>1794</v>
      </c>
      <c r="B14" s="29"/>
      <c r="C14" s="29"/>
      <c r="D14" s="29"/>
      <c r="E14" s="29"/>
      <c r="F14" s="29"/>
      <c r="G14" s="29"/>
      <c r="H14" s="29"/>
      <c r="I14" s="29"/>
      <c r="J14" s="29"/>
      <c r="K14" s="29"/>
      <c r="L14" s="29"/>
      <c r="M14" s="29"/>
      <c r="N14" s="29"/>
      <c r="O14" s="29"/>
    </row>
    <row r="15" s="25" customFormat="1" ht="24" customHeight="1" spans="1:15">
      <c r="A15" s="35" t="s">
        <v>1819</v>
      </c>
      <c r="B15" s="36"/>
      <c r="C15" s="36"/>
      <c r="D15" s="36"/>
      <c r="E15" s="36"/>
      <c r="F15" s="36"/>
      <c r="G15" s="36"/>
      <c r="H15" s="36"/>
      <c r="I15" s="36"/>
      <c r="J15" s="36"/>
      <c r="K15" s="36"/>
      <c r="L15" s="36"/>
      <c r="M15" s="36"/>
      <c r="N15" s="36"/>
      <c r="O15" s="48"/>
    </row>
    <row r="16" s="23" customFormat="1" ht="31.15" customHeight="1" spans="1:15">
      <c r="A16" s="29" t="s">
        <v>1788</v>
      </c>
      <c r="B16" s="29"/>
      <c r="C16" s="29"/>
      <c r="D16" s="29"/>
      <c r="E16" s="29" t="s">
        <v>1789</v>
      </c>
      <c r="F16" s="29"/>
      <c r="G16" s="29"/>
      <c r="H16" s="28" t="s">
        <v>1820</v>
      </c>
      <c r="I16" s="29"/>
      <c r="J16" s="29"/>
      <c r="K16" s="42" t="s">
        <v>1818</v>
      </c>
      <c r="L16" s="43"/>
      <c r="M16" s="43"/>
      <c r="N16" s="43"/>
      <c r="O16" s="44"/>
    </row>
    <row r="17" s="23" customFormat="1" ht="179.25" customHeight="1" spans="1:15">
      <c r="A17" s="30" t="s">
        <v>1795</v>
      </c>
      <c r="B17" s="30"/>
      <c r="C17" s="30"/>
      <c r="D17" s="30"/>
      <c r="E17" s="30" t="s">
        <v>1796</v>
      </c>
      <c r="F17" s="30"/>
      <c r="G17" s="30"/>
      <c r="H17" s="30" t="s">
        <v>1797</v>
      </c>
      <c r="I17" s="30"/>
      <c r="J17" s="30"/>
      <c r="K17" s="45"/>
      <c r="L17" s="46"/>
      <c r="M17" s="46"/>
      <c r="N17" s="46"/>
      <c r="O17" s="47"/>
    </row>
    <row r="18" s="23" customFormat="1" ht="41" customHeight="1"/>
    <row r="19" s="23" customFormat="1" ht="42" customHeight="1" spans="1:15">
      <c r="A19" s="28" t="s">
        <v>1821</v>
      </c>
      <c r="B19" s="29"/>
      <c r="C19" s="29"/>
      <c r="D19" s="29"/>
      <c r="E19" s="29"/>
      <c r="F19" s="29"/>
      <c r="G19" s="29"/>
      <c r="H19" s="29"/>
      <c r="I19" s="29"/>
      <c r="J19" s="29"/>
      <c r="K19" s="29"/>
      <c r="L19" s="29"/>
      <c r="M19" s="29"/>
      <c r="N19" s="29"/>
      <c r="O19" s="29"/>
    </row>
    <row r="20" s="25" customFormat="1" ht="19" customHeight="1" spans="1:15">
      <c r="A20" s="37" t="s">
        <v>1822</v>
      </c>
      <c r="B20" s="38"/>
      <c r="C20" s="38"/>
      <c r="D20" s="38"/>
      <c r="E20" s="38"/>
      <c r="F20" s="38"/>
      <c r="G20" s="38"/>
      <c r="H20" s="38"/>
      <c r="I20" s="38"/>
      <c r="J20" s="38"/>
      <c r="K20" s="38"/>
      <c r="L20" s="38"/>
      <c r="M20" s="38"/>
      <c r="N20" s="38"/>
      <c r="O20" s="49"/>
    </row>
    <row r="21" s="23" customFormat="1" ht="27" customHeight="1" spans="1:15">
      <c r="A21" s="29" t="s">
        <v>1788</v>
      </c>
      <c r="B21" s="29"/>
      <c r="C21" s="29" t="s">
        <v>1823</v>
      </c>
      <c r="D21" s="29"/>
      <c r="E21" s="29"/>
      <c r="F21" s="29" t="s">
        <v>1824</v>
      </c>
      <c r="G21" s="29"/>
      <c r="H21" s="29"/>
      <c r="I21" s="29" t="s">
        <v>1825</v>
      </c>
      <c r="J21" s="29"/>
      <c r="K21" s="29"/>
      <c r="L21" s="29"/>
      <c r="M21" s="50" t="s">
        <v>1818</v>
      </c>
      <c r="N21" s="51"/>
      <c r="O21" s="52"/>
    </row>
    <row r="22" s="23" customFormat="1" ht="27" customHeight="1" spans="1:15">
      <c r="A22" s="39" t="s">
        <v>1826</v>
      </c>
      <c r="B22" s="39"/>
      <c r="C22" s="39" t="s">
        <v>1827</v>
      </c>
      <c r="D22" s="39"/>
      <c r="E22" s="39"/>
      <c r="F22" s="40">
        <v>0.49</v>
      </c>
      <c r="G22" s="39"/>
      <c r="H22" s="39"/>
      <c r="I22" s="40">
        <v>0.49</v>
      </c>
      <c r="J22" s="39"/>
      <c r="K22" s="39"/>
      <c r="L22" s="39"/>
      <c r="M22" s="53"/>
      <c r="N22" s="54"/>
      <c r="O22" s="55"/>
    </row>
    <row r="23" s="23" customFormat="1" ht="27" customHeight="1" spans="1:15">
      <c r="A23" s="30" t="s">
        <v>1828</v>
      </c>
      <c r="B23" s="30"/>
      <c r="C23" s="30" t="s">
        <v>1808</v>
      </c>
      <c r="D23" s="30"/>
      <c r="E23" s="30"/>
      <c r="F23" s="31">
        <v>0.49</v>
      </c>
      <c r="G23" s="30"/>
      <c r="H23" s="30"/>
      <c r="I23" s="31">
        <v>0.49</v>
      </c>
      <c r="J23" s="30"/>
      <c r="K23" s="30"/>
      <c r="L23" s="30"/>
      <c r="M23" s="56"/>
      <c r="N23" s="57"/>
      <c r="O23" s="58"/>
    </row>
    <row r="24" s="23" customFormat="1" ht="27" customHeight="1" spans="1:15">
      <c r="A24" s="30" t="s">
        <v>1829</v>
      </c>
      <c r="B24" s="30"/>
      <c r="C24" s="30" t="s">
        <v>1809</v>
      </c>
      <c r="D24" s="30"/>
      <c r="E24" s="30"/>
      <c r="F24" s="30" t="s">
        <v>1830</v>
      </c>
      <c r="G24" s="30"/>
      <c r="H24" s="30"/>
      <c r="I24" s="30" t="s">
        <v>1830</v>
      </c>
      <c r="J24" s="30"/>
      <c r="K24" s="30"/>
      <c r="L24" s="30"/>
      <c r="M24" s="56"/>
      <c r="N24" s="57"/>
      <c r="O24" s="58"/>
    </row>
    <row r="25" s="23" customFormat="1" ht="27" customHeight="1" spans="1:15">
      <c r="A25" s="30" t="s">
        <v>1831</v>
      </c>
      <c r="B25" s="30"/>
      <c r="C25" s="30" t="s">
        <v>1832</v>
      </c>
      <c r="D25" s="30"/>
      <c r="E25" s="30"/>
      <c r="F25" s="31">
        <v>0</v>
      </c>
      <c r="G25" s="30"/>
      <c r="H25" s="30"/>
      <c r="I25" s="31">
        <v>0</v>
      </c>
      <c r="J25" s="30"/>
      <c r="K25" s="30"/>
      <c r="L25" s="30"/>
      <c r="M25" s="56"/>
      <c r="N25" s="57"/>
      <c r="O25" s="58"/>
    </row>
    <row r="26" s="23" customFormat="1" ht="27" customHeight="1" spans="1:15">
      <c r="A26" s="30" t="s">
        <v>1829</v>
      </c>
      <c r="B26" s="30"/>
      <c r="C26" s="30" t="s">
        <v>1811</v>
      </c>
      <c r="D26" s="30"/>
      <c r="E26" s="30"/>
      <c r="F26" s="31">
        <v>0</v>
      </c>
      <c r="G26" s="30"/>
      <c r="H26" s="30"/>
      <c r="I26" s="31">
        <v>0</v>
      </c>
      <c r="J26" s="30"/>
      <c r="K26" s="30"/>
      <c r="L26" s="30"/>
      <c r="M26" s="56"/>
      <c r="N26" s="57"/>
      <c r="O26" s="58"/>
    </row>
    <row r="27" s="23" customFormat="1" ht="27" customHeight="1" spans="1:15">
      <c r="A27" s="39" t="s">
        <v>1833</v>
      </c>
      <c r="B27" s="39"/>
      <c r="C27" s="39" t="s">
        <v>1834</v>
      </c>
      <c r="D27" s="39"/>
      <c r="E27" s="39"/>
      <c r="F27" s="40">
        <v>0.28</v>
      </c>
      <c r="G27" s="39"/>
      <c r="H27" s="39"/>
      <c r="I27" s="40">
        <v>0.28</v>
      </c>
      <c r="J27" s="39"/>
      <c r="K27" s="39"/>
      <c r="L27" s="39"/>
      <c r="M27" s="53"/>
      <c r="N27" s="54"/>
      <c r="O27" s="55"/>
    </row>
    <row r="28" s="23" customFormat="1" ht="27" customHeight="1" spans="1:15">
      <c r="A28" s="30" t="s">
        <v>1828</v>
      </c>
      <c r="B28" s="30"/>
      <c r="C28" s="30" t="s">
        <v>1835</v>
      </c>
      <c r="D28" s="30"/>
      <c r="E28" s="30"/>
      <c r="F28" s="30" t="s">
        <v>1830</v>
      </c>
      <c r="G28" s="30"/>
      <c r="H28" s="30"/>
      <c r="I28" s="30" t="s">
        <v>1830</v>
      </c>
      <c r="J28" s="30"/>
      <c r="K28" s="30"/>
      <c r="L28" s="30"/>
      <c r="M28" s="56"/>
      <c r="N28" s="57"/>
      <c r="O28" s="58"/>
    </row>
    <row r="29" s="23" customFormat="1" ht="27" customHeight="1" spans="1:15">
      <c r="A29" s="30" t="s">
        <v>1831</v>
      </c>
      <c r="B29" s="30"/>
      <c r="C29" s="30" t="s">
        <v>1836</v>
      </c>
      <c r="D29" s="30"/>
      <c r="E29" s="30"/>
      <c r="F29" s="30" t="s">
        <v>1837</v>
      </c>
      <c r="G29" s="30"/>
      <c r="H29" s="30"/>
      <c r="I29" s="30" t="s">
        <v>1837</v>
      </c>
      <c r="J29" s="30"/>
      <c r="K29" s="30"/>
      <c r="L29" s="30"/>
      <c r="M29" s="56"/>
      <c r="N29" s="57"/>
      <c r="O29" s="58"/>
    </row>
    <row r="30" s="23" customFormat="1" ht="27" customHeight="1" spans="1:15">
      <c r="A30" s="39" t="s">
        <v>1838</v>
      </c>
      <c r="B30" s="39"/>
      <c r="C30" s="39" t="s">
        <v>1839</v>
      </c>
      <c r="D30" s="39"/>
      <c r="E30" s="39"/>
      <c r="F30" s="39" t="s">
        <v>1840</v>
      </c>
      <c r="G30" s="39"/>
      <c r="H30" s="39"/>
      <c r="I30" s="39" t="s">
        <v>1840</v>
      </c>
      <c r="J30" s="39"/>
      <c r="K30" s="39"/>
      <c r="L30" s="39"/>
      <c r="M30" s="53"/>
      <c r="N30" s="54"/>
      <c r="O30" s="55"/>
    </row>
    <row r="31" s="23" customFormat="1" ht="27" customHeight="1" spans="1:15">
      <c r="A31" s="30" t="s">
        <v>1828</v>
      </c>
      <c r="B31" s="30"/>
      <c r="C31" s="30" t="s">
        <v>1841</v>
      </c>
      <c r="D31" s="30"/>
      <c r="E31" s="30"/>
      <c r="F31" s="30" t="s">
        <v>1842</v>
      </c>
      <c r="G31" s="30"/>
      <c r="H31" s="30"/>
      <c r="I31" s="30" t="s">
        <v>1842</v>
      </c>
      <c r="J31" s="30"/>
      <c r="K31" s="30"/>
      <c r="L31" s="30"/>
      <c r="M31" s="56"/>
      <c r="N31" s="57"/>
      <c r="O31" s="58"/>
    </row>
    <row r="32" s="23" customFormat="1" ht="27" customHeight="1" spans="1:15">
      <c r="A32" s="30" t="s">
        <v>1831</v>
      </c>
      <c r="B32" s="30"/>
      <c r="C32" s="30" t="s">
        <v>1843</v>
      </c>
      <c r="D32" s="30"/>
      <c r="E32" s="30"/>
      <c r="F32" s="31">
        <v>0.02</v>
      </c>
      <c r="G32" s="30"/>
      <c r="H32" s="30"/>
      <c r="I32" s="31">
        <v>0.02</v>
      </c>
      <c r="J32" s="30"/>
      <c r="K32" s="30"/>
      <c r="L32" s="30"/>
      <c r="M32" s="56"/>
      <c r="N32" s="57"/>
      <c r="O32" s="58"/>
    </row>
    <row r="33" s="23" customFormat="1" ht="27" customHeight="1" spans="1:15">
      <c r="A33" s="39" t="s">
        <v>1844</v>
      </c>
      <c r="B33" s="39"/>
      <c r="C33" s="39" t="s">
        <v>1845</v>
      </c>
      <c r="D33" s="39"/>
      <c r="E33" s="39"/>
      <c r="F33" s="40">
        <v>0.98</v>
      </c>
      <c r="G33" s="39"/>
      <c r="H33" s="39"/>
      <c r="I33" s="40">
        <v>0.98</v>
      </c>
      <c r="J33" s="39"/>
      <c r="K33" s="39"/>
      <c r="L33" s="39"/>
      <c r="M33" s="53"/>
      <c r="N33" s="54"/>
      <c r="O33" s="55"/>
    </row>
    <row r="34" s="23" customFormat="1" ht="27" customHeight="1" spans="1:15">
      <c r="A34" s="30" t="s">
        <v>1828</v>
      </c>
      <c r="B34" s="30"/>
      <c r="C34" s="30" t="s">
        <v>1846</v>
      </c>
      <c r="D34" s="30"/>
      <c r="E34" s="30"/>
      <c r="F34" s="31">
        <v>0.98</v>
      </c>
      <c r="G34" s="30"/>
      <c r="H34" s="30"/>
      <c r="I34" s="31">
        <v>0.98</v>
      </c>
      <c r="J34" s="30"/>
      <c r="K34" s="30"/>
      <c r="L34" s="30"/>
      <c r="M34" s="56"/>
      <c r="N34" s="57"/>
      <c r="O34" s="58"/>
    </row>
    <row r="35" s="23" customFormat="1" ht="27" customHeight="1" spans="1:15">
      <c r="A35" s="30" t="s">
        <v>1847</v>
      </c>
      <c r="B35" s="30"/>
      <c r="C35" s="30"/>
      <c r="D35" s="30"/>
      <c r="E35" s="30"/>
      <c r="F35" s="31">
        <v>0.98</v>
      </c>
      <c r="G35" s="30"/>
      <c r="H35" s="30"/>
      <c r="I35" s="31">
        <v>0.98</v>
      </c>
      <c r="J35" s="30"/>
      <c r="K35" s="30"/>
      <c r="L35" s="30"/>
      <c r="M35" s="56"/>
      <c r="N35" s="57"/>
      <c r="O35" s="58"/>
    </row>
    <row r="36" s="23" customFormat="1" ht="27" customHeight="1" spans="1:15">
      <c r="A36" s="30" t="s">
        <v>1848</v>
      </c>
      <c r="B36" s="30"/>
      <c r="C36" s="30" t="s">
        <v>1849</v>
      </c>
      <c r="D36" s="30"/>
      <c r="E36" s="30"/>
      <c r="F36" s="31">
        <v>0</v>
      </c>
      <c r="G36" s="30"/>
      <c r="H36" s="30"/>
      <c r="I36" s="31">
        <v>0</v>
      </c>
      <c r="J36" s="30"/>
      <c r="K36" s="30"/>
      <c r="L36" s="30"/>
      <c r="M36" s="56"/>
      <c r="N36" s="57"/>
      <c r="O36" s="58"/>
    </row>
    <row r="37" s="23" customFormat="1" ht="27" customHeight="1" spans="1:15">
      <c r="A37" s="30" t="s">
        <v>1831</v>
      </c>
      <c r="B37" s="30"/>
      <c r="C37" s="30" t="s">
        <v>1850</v>
      </c>
      <c r="D37" s="30"/>
      <c r="E37" s="30"/>
      <c r="F37" s="31">
        <v>0</v>
      </c>
      <c r="G37" s="30"/>
      <c r="H37" s="30"/>
      <c r="I37" s="31">
        <v>0</v>
      </c>
      <c r="J37" s="30"/>
      <c r="K37" s="30"/>
      <c r="L37" s="30"/>
      <c r="M37" s="56"/>
      <c r="N37" s="57"/>
      <c r="O37" s="58"/>
    </row>
    <row r="38" s="23" customFormat="1" ht="27" customHeight="1" spans="1:15">
      <c r="A38" s="30" t="s">
        <v>1847</v>
      </c>
      <c r="B38" s="30"/>
      <c r="C38" s="30"/>
      <c r="D38" s="30"/>
      <c r="E38" s="30"/>
      <c r="F38" s="31">
        <v>0</v>
      </c>
      <c r="G38" s="30"/>
      <c r="H38" s="30"/>
      <c r="I38" s="31">
        <v>0</v>
      </c>
      <c r="J38" s="30"/>
      <c r="K38" s="30"/>
      <c r="L38" s="30"/>
      <c r="M38" s="56"/>
      <c r="N38" s="57"/>
      <c r="O38" s="58"/>
    </row>
    <row r="39" s="23" customFormat="1" ht="27" customHeight="1" spans="1:15">
      <c r="A39" s="30" t="s">
        <v>1848</v>
      </c>
      <c r="B39" s="30"/>
      <c r="C39" s="30" t="s">
        <v>1851</v>
      </c>
      <c r="D39" s="30"/>
      <c r="E39" s="30"/>
      <c r="F39" s="31">
        <v>0</v>
      </c>
      <c r="G39" s="30"/>
      <c r="H39" s="30"/>
      <c r="I39" s="31">
        <v>0</v>
      </c>
      <c r="J39" s="30"/>
      <c r="K39" s="30"/>
      <c r="L39" s="30"/>
      <c r="M39" s="56"/>
      <c r="N39" s="57"/>
      <c r="O39" s="58"/>
    </row>
    <row r="40" s="23" customFormat="1" ht="27" customHeight="1" spans="1:15">
      <c r="A40" s="39" t="s">
        <v>1852</v>
      </c>
      <c r="B40" s="39"/>
      <c r="C40" s="39" t="s">
        <v>1853</v>
      </c>
      <c r="D40" s="39"/>
      <c r="E40" s="39"/>
      <c r="F40" s="39" t="s">
        <v>1840</v>
      </c>
      <c r="G40" s="39"/>
      <c r="H40" s="39"/>
      <c r="I40" s="39" t="s">
        <v>1840</v>
      </c>
      <c r="J40" s="39"/>
      <c r="K40" s="39"/>
      <c r="L40" s="39"/>
      <c r="M40" s="53"/>
      <c r="N40" s="54"/>
      <c r="O40" s="55"/>
    </row>
    <row r="41" s="23" customFormat="1" ht="27" customHeight="1" spans="1:15">
      <c r="A41" s="30" t="s">
        <v>1828</v>
      </c>
      <c r="B41" s="30"/>
      <c r="C41" s="30" t="s">
        <v>1854</v>
      </c>
      <c r="D41" s="30"/>
      <c r="E41" s="30"/>
      <c r="F41" s="30" t="s">
        <v>1830</v>
      </c>
      <c r="G41" s="30"/>
      <c r="H41" s="30"/>
      <c r="I41" s="30" t="s">
        <v>1830</v>
      </c>
      <c r="J41" s="30"/>
      <c r="K41" s="30"/>
      <c r="L41" s="30"/>
      <c r="M41" s="56"/>
      <c r="N41" s="57"/>
      <c r="O41" s="58"/>
    </row>
    <row r="42" s="23" customFormat="1" ht="27" customHeight="1" spans="1:15">
      <c r="A42" s="30" t="s">
        <v>1831</v>
      </c>
      <c r="B42" s="30"/>
      <c r="C42" s="30" t="s">
        <v>1855</v>
      </c>
      <c r="D42" s="30"/>
      <c r="E42" s="30"/>
      <c r="F42" s="31">
        <v>0.01</v>
      </c>
      <c r="G42" s="30"/>
      <c r="H42" s="30"/>
      <c r="I42" s="31">
        <v>0.01</v>
      </c>
      <c r="J42" s="30"/>
      <c r="K42" s="30"/>
      <c r="L42" s="30"/>
      <c r="M42" s="56"/>
      <c r="N42" s="57"/>
      <c r="O42" s="58"/>
    </row>
    <row r="43" s="23" customFormat="1" ht="14.05" customHeight="1"/>
    <row r="44" s="23" customFormat="1" ht="12.25" customHeight="1"/>
  </sheetData>
  <mergeCells count="152">
    <mergeCell ref="A2:O2"/>
    <mergeCell ref="A3:O3"/>
    <mergeCell ref="D4:I4"/>
    <mergeCell ref="J4:O4"/>
    <mergeCell ref="D5:F5"/>
    <mergeCell ref="G5:I5"/>
    <mergeCell ref="J5:M5"/>
    <mergeCell ref="B6:C6"/>
    <mergeCell ref="D6:F6"/>
    <mergeCell ref="G6:I6"/>
    <mergeCell ref="J6:M6"/>
    <mergeCell ref="B7:C7"/>
    <mergeCell ref="D7:F7"/>
    <mergeCell ref="G7:I7"/>
    <mergeCell ref="J7:M7"/>
    <mergeCell ref="A8:O8"/>
    <mergeCell ref="A9:O9"/>
    <mergeCell ref="A10:O10"/>
    <mergeCell ref="A11:D11"/>
    <mergeCell ref="E11:G11"/>
    <mergeCell ref="H11:J11"/>
    <mergeCell ref="K11:O11"/>
    <mergeCell ref="A12:D12"/>
    <mergeCell ref="E12:G12"/>
    <mergeCell ref="H12:J12"/>
    <mergeCell ref="K12:O12"/>
    <mergeCell ref="A14:O14"/>
    <mergeCell ref="A15:O15"/>
    <mergeCell ref="A16:D16"/>
    <mergeCell ref="E16:G16"/>
    <mergeCell ref="H16:J16"/>
    <mergeCell ref="K16:O16"/>
    <mergeCell ref="A17:D17"/>
    <mergeCell ref="E17:G17"/>
    <mergeCell ref="H17:J17"/>
    <mergeCell ref="K17:O17"/>
    <mergeCell ref="A19:O19"/>
    <mergeCell ref="A20:O20"/>
    <mergeCell ref="A21:B21"/>
    <mergeCell ref="C21:E21"/>
    <mergeCell ref="F21:H21"/>
    <mergeCell ref="I21:L21"/>
    <mergeCell ref="M21:O21"/>
    <mergeCell ref="A22:B22"/>
    <mergeCell ref="C22:E22"/>
    <mergeCell ref="F22:H22"/>
    <mergeCell ref="I22:L22"/>
    <mergeCell ref="M22:O22"/>
    <mergeCell ref="A23:B23"/>
    <mergeCell ref="C23:E23"/>
    <mergeCell ref="F23:H23"/>
    <mergeCell ref="I23:L23"/>
    <mergeCell ref="M23:O23"/>
    <mergeCell ref="A24:B24"/>
    <mergeCell ref="C24:E24"/>
    <mergeCell ref="F24:H24"/>
    <mergeCell ref="I24:L24"/>
    <mergeCell ref="M24:O24"/>
    <mergeCell ref="A25:B25"/>
    <mergeCell ref="C25:E25"/>
    <mergeCell ref="F25:H25"/>
    <mergeCell ref="I25:L25"/>
    <mergeCell ref="M25:O25"/>
    <mergeCell ref="A26:B26"/>
    <mergeCell ref="C26:E26"/>
    <mergeCell ref="F26:H26"/>
    <mergeCell ref="I26:L26"/>
    <mergeCell ref="M26:O26"/>
    <mergeCell ref="A27:B27"/>
    <mergeCell ref="C27:E27"/>
    <mergeCell ref="F27:H27"/>
    <mergeCell ref="I27:L27"/>
    <mergeCell ref="M27:O27"/>
    <mergeCell ref="A28:B28"/>
    <mergeCell ref="C28:E28"/>
    <mergeCell ref="F28:H28"/>
    <mergeCell ref="I28:L28"/>
    <mergeCell ref="M28:O28"/>
    <mergeCell ref="A29:B29"/>
    <mergeCell ref="C29:E29"/>
    <mergeCell ref="F29:H29"/>
    <mergeCell ref="I29:L29"/>
    <mergeCell ref="M29:O29"/>
    <mergeCell ref="A30:B30"/>
    <mergeCell ref="C30:E30"/>
    <mergeCell ref="F30:H30"/>
    <mergeCell ref="I30:L30"/>
    <mergeCell ref="M30:O30"/>
    <mergeCell ref="A31:B31"/>
    <mergeCell ref="C31:E31"/>
    <mergeCell ref="F31:H31"/>
    <mergeCell ref="I31:L31"/>
    <mergeCell ref="M31:O31"/>
    <mergeCell ref="A32:B32"/>
    <mergeCell ref="C32:E32"/>
    <mergeCell ref="F32:H32"/>
    <mergeCell ref="I32:L32"/>
    <mergeCell ref="M32:O32"/>
    <mergeCell ref="A33:B33"/>
    <mergeCell ref="C33:E33"/>
    <mergeCell ref="F33:H33"/>
    <mergeCell ref="I33:L33"/>
    <mergeCell ref="M33:O33"/>
    <mergeCell ref="A34:B34"/>
    <mergeCell ref="C34:E34"/>
    <mergeCell ref="F34:H34"/>
    <mergeCell ref="I34:L34"/>
    <mergeCell ref="M34:O34"/>
    <mergeCell ref="A35:B35"/>
    <mergeCell ref="C35:E35"/>
    <mergeCell ref="F35:H35"/>
    <mergeCell ref="I35:L35"/>
    <mergeCell ref="M35:O35"/>
    <mergeCell ref="A36:B36"/>
    <mergeCell ref="C36:E36"/>
    <mergeCell ref="F36:H36"/>
    <mergeCell ref="I36:L36"/>
    <mergeCell ref="M36:O36"/>
    <mergeCell ref="A37:B37"/>
    <mergeCell ref="C37:E37"/>
    <mergeCell ref="F37:H37"/>
    <mergeCell ref="I37:L37"/>
    <mergeCell ref="M37:O37"/>
    <mergeCell ref="A38:B38"/>
    <mergeCell ref="C38:E38"/>
    <mergeCell ref="F38:H38"/>
    <mergeCell ref="I38:L38"/>
    <mergeCell ref="M38:O38"/>
    <mergeCell ref="A39:B39"/>
    <mergeCell ref="C39:E39"/>
    <mergeCell ref="F39:H39"/>
    <mergeCell ref="I39:L39"/>
    <mergeCell ref="M39:O39"/>
    <mergeCell ref="A40:B40"/>
    <mergeCell ref="C40:E40"/>
    <mergeCell ref="F40:H40"/>
    <mergeCell ref="I40:L40"/>
    <mergeCell ref="M40:O40"/>
    <mergeCell ref="A41:B41"/>
    <mergeCell ref="C41:E41"/>
    <mergeCell ref="F41:H41"/>
    <mergeCell ref="I41:L41"/>
    <mergeCell ref="M41:O41"/>
    <mergeCell ref="A42:B42"/>
    <mergeCell ref="C42:E42"/>
    <mergeCell ref="F42:H42"/>
    <mergeCell ref="I42:L42"/>
    <mergeCell ref="M42:O42"/>
    <mergeCell ref="A43:O43"/>
    <mergeCell ref="A44:O44"/>
    <mergeCell ref="A4:A5"/>
    <mergeCell ref="B4:C5"/>
  </mergeCells>
  <pageMargins left="0.590277777777778" right="0.236111111111111" top="0.629861111111111" bottom="0.432638888888889" header="0.236111111111111" footer="0.5"/>
  <pageSetup paperSize="9" scale="75"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selection activeCell="K23" sqref="K23"/>
    </sheetView>
  </sheetViews>
  <sheetFormatPr defaultColWidth="9" defaultRowHeight="14.25"/>
  <cols>
    <col min="1" max="1" width="9" style="12"/>
    <col min="2" max="2" width="33.375" style="12" customWidth="1"/>
    <col min="3" max="6" width="24.5" style="12" customWidth="1"/>
    <col min="7" max="16384" width="9" style="12"/>
  </cols>
  <sheetData>
    <row r="1" ht="31" customHeight="1" spans="1:1">
      <c r="A1" s="12" t="s">
        <v>1856</v>
      </c>
    </row>
    <row r="2" s="8" customFormat="1" ht="60" customHeight="1" spans="1:6">
      <c r="A2" s="4" t="s">
        <v>1857</v>
      </c>
      <c r="B2" s="4"/>
      <c r="C2" s="4"/>
      <c r="D2" s="4"/>
      <c r="E2" s="4"/>
      <c r="F2" s="4"/>
    </row>
    <row r="3" s="9" customFormat="1" ht="23" customHeight="1" spans="1:9">
      <c r="A3" s="14"/>
      <c r="B3" s="14"/>
      <c r="C3" s="14"/>
      <c r="D3" s="14"/>
      <c r="E3" s="14"/>
      <c r="F3" s="14" t="s">
        <v>22</v>
      </c>
      <c r="G3" s="15"/>
      <c r="H3" s="15"/>
      <c r="I3" s="15"/>
    </row>
    <row r="4" s="10" customFormat="1" ht="44" customHeight="1" spans="1:9">
      <c r="A4" s="16" t="s">
        <v>23</v>
      </c>
      <c r="B4" s="17"/>
      <c r="C4" s="6" t="s">
        <v>24</v>
      </c>
      <c r="D4" s="6" t="s">
        <v>25</v>
      </c>
      <c r="E4" s="6" t="s">
        <v>26</v>
      </c>
      <c r="F4" s="6" t="s">
        <v>1858</v>
      </c>
      <c r="G4" s="18"/>
      <c r="H4" s="18"/>
      <c r="I4" s="18"/>
    </row>
    <row r="5" s="11" customFormat="1" ht="37" customHeight="1" spans="1:9">
      <c r="A5" s="7" t="s">
        <v>1859</v>
      </c>
      <c r="B5" s="7"/>
      <c r="C5" s="7">
        <v>2111</v>
      </c>
      <c r="D5" s="7">
        <v>1573</v>
      </c>
      <c r="E5" s="7">
        <v>2026</v>
      </c>
      <c r="F5" s="7">
        <v>28.8</v>
      </c>
      <c r="G5" s="19"/>
      <c r="H5" s="19"/>
      <c r="I5" s="19"/>
    </row>
    <row r="6" s="12" customFormat="1" ht="37" customHeight="1" spans="1:9">
      <c r="A6" s="7" t="s">
        <v>1860</v>
      </c>
      <c r="B6" s="7"/>
      <c r="C6" s="7">
        <v>519</v>
      </c>
      <c r="D6" s="7">
        <v>491</v>
      </c>
      <c r="E6" s="7">
        <v>565</v>
      </c>
      <c r="F6" s="7">
        <v>15.18</v>
      </c>
      <c r="G6" s="20"/>
      <c r="H6" s="20"/>
      <c r="I6" s="20"/>
    </row>
    <row r="7" s="13" customFormat="1" ht="37" customHeight="1" spans="1:6">
      <c r="A7" s="7" t="s">
        <v>1861</v>
      </c>
      <c r="B7" s="7"/>
      <c r="C7" s="7">
        <v>6</v>
      </c>
      <c r="D7" s="7">
        <v>6</v>
      </c>
      <c r="E7" s="7">
        <v>7</v>
      </c>
      <c r="F7" s="7">
        <v>3.17</v>
      </c>
    </row>
    <row r="8" s="13" customFormat="1" ht="37" customHeight="1" spans="1:6">
      <c r="A8" s="7" t="s">
        <v>1862</v>
      </c>
      <c r="B8" s="7"/>
      <c r="C8" s="7">
        <v>1210</v>
      </c>
      <c r="D8" s="7">
        <v>1045</v>
      </c>
      <c r="E8" s="7">
        <v>1291</v>
      </c>
      <c r="F8" s="7">
        <v>23.54</v>
      </c>
    </row>
    <row r="9" s="13" customFormat="1" ht="37" customHeight="1" spans="1:6">
      <c r="A9" s="7" t="s">
        <v>1863</v>
      </c>
      <c r="B9" s="7"/>
      <c r="C9" s="7">
        <v>366</v>
      </c>
      <c r="D9" s="7">
        <v>17</v>
      </c>
      <c r="E9" s="7">
        <v>148</v>
      </c>
      <c r="F9" s="7">
        <v>770</v>
      </c>
    </row>
    <row r="10" s="13" customFormat="1" ht="37" customHeight="1" spans="1:6">
      <c r="A10" s="7" t="s">
        <v>1864</v>
      </c>
      <c r="B10" s="7"/>
      <c r="C10" s="7">
        <v>10</v>
      </c>
      <c r="D10" s="7">
        <v>14</v>
      </c>
      <c r="E10" s="7">
        <v>15</v>
      </c>
      <c r="F10" s="7">
        <v>7.14</v>
      </c>
    </row>
    <row r="11" spans="1:1">
      <c r="A11" s="21" t="s">
        <v>58</v>
      </c>
    </row>
  </sheetData>
  <mergeCells count="8">
    <mergeCell ref="A2:F2"/>
    <mergeCell ref="A4:B4"/>
    <mergeCell ref="A5:B5"/>
    <mergeCell ref="A6:B6"/>
    <mergeCell ref="A7:B7"/>
    <mergeCell ref="A8:B8"/>
    <mergeCell ref="A9:B9"/>
    <mergeCell ref="A10:B10"/>
  </mergeCells>
  <pageMargins left="0.75" right="0.75" top="1" bottom="1" header="0.5" footer="0.5"/>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3"/>
  <sheetViews>
    <sheetView showGridLines="0" showZeros="0" workbookViewId="0">
      <pane ySplit="5" topLeftCell="A6" activePane="bottomLeft" state="frozen"/>
      <selection/>
      <selection pane="bottomLeft" activeCell="C14" sqref="C14"/>
    </sheetView>
  </sheetViews>
  <sheetFormatPr defaultColWidth="9" defaultRowHeight="13.5" outlineLevelCol="6"/>
  <cols>
    <col min="1" max="1" width="9" style="67"/>
    <col min="2" max="2" width="32.1166666666667" style="67" customWidth="1"/>
    <col min="3" max="5" width="16.75" style="378" customWidth="1"/>
    <col min="6" max="7" width="16.75" style="379" customWidth="1"/>
    <col min="8" max="16384" width="9" style="67"/>
  </cols>
  <sheetData>
    <row r="1" ht="18" customHeight="1" spans="1:1">
      <c r="A1" s="73" t="s">
        <v>20</v>
      </c>
    </row>
    <row r="2" s="68" customFormat="1" ht="25.5" spans="1:7">
      <c r="A2" s="76" t="s">
        <v>21</v>
      </c>
      <c r="B2" s="76"/>
      <c r="C2" s="331"/>
      <c r="D2" s="331"/>
      <c r="E2" s="331"/>
      <c r="F2" s="380"/>
      <c r="G2" s="380"/>
    </row>
    <row r="3" s="376" customFormat="1" ht="20.25" customHeight="1" spans="3:7">
      <c r="C3" s="381"/>
      <c r="D3" s="381"/>
      <c r="E3" s="381"/>
      <c r="F3" s="382"/>
      <c r="G3" s="382" t="s">
        <v>22</v>
      </c>
    </row>
    <row r="4" s="376" customFormat="1" ht="31.5" customHeight="1" spans="1:7">
      <c r="A4" s="343" t="s">
        <v>23</v>
      </c>
      <c r="B4" s="344"/>
      <c r="C4" s="345" t="s">
        <v>24</v>
      </c>
      <c r="D4" s="345" t="s">
        <v>25</v>
      </c>
      <c r="E4" s="383" t="s">
        <v>26</v>
      </c>
      <c r="F4" s="384"/>
      <c r="G4" s="385"/>
    </row>
    <row r="5" s="376" customFormat="1" ht="34" customHeight="1" spans="1:7">
      <c r="A5" s="348" t="s">
        <v>27</v>
      </c>
      <c r="B5" s="348" t="s">
        <v>28</v>
      </c>
      <c r="C5" s="349"/>
      <c r="D5" s="349"/>
      <c r="E5" s="346" t="s">
        <v>29</v>
      </c>
      <c r="F5" s="350" t="s">
        <v>30</v>
      </c>
      <c r="G5" s="350" t="s">
        <v>31</v>
      </c>
    </row>
    <row r="6" ht="20" customHeight="1" spans="1:7">
      <c r="A6" s="300">
        <v>101</v>
      </c>
      <c r="B6" s="94" t="s">
        <v>32</v>
      </c>
      <c r="C6" s="386">
        <f>SUM(C7:C22)</f>
        <v>6967</v>
      </c>
      <c r="D6" s="386">
        <f>SUM(D7:D22)</f>
        <v>7711</v>
      </c>
      <c r="E6" s="386">
        <f>SUM(E7:E22)</f>
        <v>7467</v>
      </c>
      <c r="F6" s="387">
        <f>E6/C6</f>
        <v>1.07176690110521</v>
      </c>
      <c r="G6" s="387">
        <f>E6/D6</f>
        <v>0.968356892750616</v>
      </c>
    </row>
    <row r="7" ht="20" customHeight="1" spans="1:7">
      <c r="A7" s="93">
        <v>10101</v>
      </c>
      <c r="B7" s="89" t="s">
        <v>33</v>
      </c>
      <c r="C7" s="388">
        <v>814</v>
      </c>
      <c r="D7" s="388">
        <v>1286</v>
      </c>
      <c r="E7" s="388">
        <v>1500</v>
      </c>
      <c r="F7" s="389">
        <f>E7/C7</f>
        <v>1.84275184275184</v>
      </c>
      <c r="G7" s="389">
        <f>E7/D7</f>
        <v>1.16640746500778</v>
      </c>
    </row>
    <row r="8" ht="20" customHeight="1" spans="1:7">
      <c r="A8" s="93">
        <v>10104</v>
      </c>
      <c r="B8" s="89" t="s">
        <v>34</v>
      </c>
      <c r="C8" s="388">
        <v>22</v>
      </c>
      <c r="D8" s="388">
        <v>149</v>
      </c>
      <c r="E8" s="388">
        <v>150</v>
      </c>
      <c r="F8" s="389">
        <f t="shared" ref="F7:F33" si="0">E8/C8</f>
        <v>6.81818181818182</v>
      </c>
      <c r="G8" s="389">
        <f t="shared" ref="G7:G33" si="1">E8/D8</f>
        <v>1.00671140939597</v>
      </c>
    </row>
    <row r="9" ht="20" customHeight="1" spans="1:7">
      <c r="A9" s="93">
        <v>10105</v>
      </c>
      <c r="B9" s="89" t="s">
        <v>35</v>
      </c>
      <c r="C9" s="388">
        <v>0</v>
      </c>
      <c r="D9" s="388"/>
      <c r="E9" s="388"/>
      <c r="F9" s="389"/>
      <c r="G9" s="389"/>
    </row>
    <row r="10" ht="20" customHeight="1" spans="1:7">
      <c r="A10" s="93">
        <v>10106</v>
      </c>
      <c r="B10" s="89" t="s">
        <v>36</v>
      </c>
      <c r="C10" s="388">
        <v>114</v>
      </c>
      <c r="D10" s="388">
        <v>162</v>
      </c>
      <c r="E10" s="388">
        <v>165</v>
      </c>
      <c r="F10" s="389">
        <f t="shared" si="0"/>
        <v>1.44736842105263</v>
      </c>
      <c r="G10" s="389">
        <f t="shared" si="1"/>
        <v>1.01851851851852</v>
      </c>
    </row>
    <row r="11" ht="20" customHeight="1" spans="1:7">
      <c r="A11" s="93">
        <v>10107</v>
      </c>
      <c r="B11" s="89" t="s">
        <v>37</v>
      </c>
      <c r="C11" s="388">
        <v>11</v>
      </c>
      <c r="D11" s="388">
        <v>44</v>
      </c>
      <c r="E11" s="388">
        <v>23</v>
      </c>
      <c r="F11" s="389">
        <f t="shared" si="0"/>
        <v>2.09090909090909</v>
      </c>
      <c r="G11" s="389">
        <f t="shared" si="1"/>
        <v>0.522727272727273</v>
      </c>
    </row>
    <row r="12" ht="20" customHeight="1" spans="1:7">
      <c r="A12" s="93">
        <v>10109</v>
      </c>
      <c r="B12" s="89" t="s">
        <v>38</v>
      </c>
      <c r="C12" s="388">
        <v>144</v>
      </c>
      <c r="D12" s="388">
        <v>160</v>
      </c>
      <c r="E12" s="388">
        <v>144</v>
      </c>
      <c r="F12" s="389">
        <f t="shared" si="0"/>
        <v>1</v>
      </c>
      <c r="G12" s="389">
        <f t="shared" si="1"/>
        <v>0.9</v>
      </c>
    </row>
    <row r="13" ht="20" customHeight="1" spans="1:7">
      <c r="A13" s="93">
        <v>10110</v>
      </c>
      <c r="B13" s="89" t="s">
        <v>39</v>
      </c>
      <c r="C13" s="388">
        <v>57</v>
      </c>
      <c r="D13" s="388">
        <v>49</v>
      </c>
      <c r="E13" s="388">
        <v>57</v>
      </c>
      <c r="F13" s="389">
        <f t="shared" si="0"/>
        <v>1</v>
      </c>
      <c r="G13" s="389">
        <f t="shared" si="1"/>
        <v>1.16326530612245</v>
      </c>
    </row>
    <row r="14" ht="20" customHeight="1" spans="1:7">
      <c r="A14" s="93">
        <v>10111</v>
      </c>
      <c r="B14" s="89" t="s">
        <v>40</v>
      </c>
      <c r="C14" s="388">
        <v>164</v>
      </c>
      <c r="D14" s="388">
        <v>89</v>
      </c>
      <c r="E14" s="388">
        <v>164</v>
      </c>
      <c r="F14" s="389">
        <f t="shared" si="0"/>
        <v>1</v>
      </c>
      <c r="G14" s="389">
        <f t="shared" si="1"/>
        <v>1.84269662921348</v>
      </c>
    </row>
    <row r="15" ht="20" customHeight="1" spans="1:7">
      <c r="A15" s="93">
        <v>10112</v>
      </c>
      <c r="B15" s="89" t="s">
        <v>41</v>
      </c>
      <c r="C15" s="388">
        <v>23</v>
      </c>
      <c r="D15" s="388">
        <v>17</v>
      </c>
      <c r="E15" s="388">
        <v>23</v>
      </c>
      <c r="F15" s="389">
        <f t="shared" si="0"/>
        <v>1</v>
      </c>
      <c r="G15" s="389">
        <f t="shared" si="1"/>
        <v>1.35294117647059</v>
      </c>
    </row>
    <row r="16" ht="20" customHeight="1" spans="1:7">
      <c r="A16" s="93">
        <v>10113</v>
      </c>
      <c r="B16" s="89" t="s">
        <v>42</v>
      </c>
      <c r="C16" s="388">
        <v>111</v>
      </c>
      <c r="D16" s="388">
        <v>23</v>
      </c>
      <c r="E16" s="388">
        <v>111</v>
      </c>
      <c r="F16" s="389">
        <f t="shared" si="0"/>
        <v>1</v>
      </c>
      <c r="G16" s="389">
        <f t="shared" si="1"/>
        <v>4.82608695652174</v>
      </c>
    </row>
    <row r="17" ht="20" customHeight="1" spans="1:7">
      <c r="A17" s="93">
        <v>10114</v>
      </c>
      <c r="B17" s="89" t="s">
        <v>43</v>
      </c>
      <c r="C17" s="388">
        <v>133</v>
      </c>
      <c r="D17" s="388">
        <v>134</v>
      </c>
      <c r="E17" s="388">
        <v>133</v>
      </c>
      <c r="F17" s="389">
        <f t="shared" si="0"/>
        <v>1</v>
      </c>
      <c r="G17" s="389">
        <f t="shared" si="1"/>
        <v>0.992537313432836</v>
      </c>
    </row>
    <row r="18" ht="20" customHeight="1" spans="1:7">
      <c r="A18" s="93">
        <v>10118</v>
      </c>
      <c r="B18" s="89" t="s">
        <v>44</v>
      </c>
      <c r="C18" s="388">
        <v>4418</v>
      </c>
      <c r="D18" s="388">
        <v>5547</v>
      </c>
      <c r="E18" s="388">
        <v>4918</v>
      </c>
      <c r="F18" s="389">
        <f t="shared" si="0"/>
        <v>1.11317338162064</v>
      </c>
      <c r="G18" s="389">
        <f t="shared" si="1"/>
        <v>0.886605372273301</v>
      </c>
    </row>
    <row r="19" ht="20" customHeight="1" spans="1:7">
      <c r="A19" s="93">
        <v>10119</v>
      </c>
      <c r="B19" s="89" t="s">
        <v>45</v>
      </c>
      <c r="C19" s="388">
        <v>76</v>
      </c>
      <c r="D19" s="388">
        <v>50</v>
      </c>
      <c r="E19" s="388">
        <v>76</v>
      </c>
      <c r="F19" s="389">
        <f t="shared" si="0"/>
        <v>1</v>
      </c>
      <c r="G19" s="389">
        <f t="shared" si="1"/>
        <v>1.52</v>
      </c>
    </row>
    <row r="20" ht="20" customHeight="1" spans="1:7">
      <c r="A20" s="93">
        <v>10120</v>
      </c>
      <c r="B20" s="89" t="s">
        <v>46</v>
      </c>
      <c r="C20" s="388">
        <v>0</v>
      </c>
      <c r="D20" s="388"/>
      <c r="E20" s="388"/>
      <c r="F20" s="389"/>
      <c r="G20" s="389"/>
    </row>
    <row r="21" ht="20" customHeight="1" spans="1:7">
      <c r="A21" s="93">
        <v>10121</v>
      </c>
      <c r="B21" s="89" t="s">
        <v>47</v>
      </c>
      <c r="C21" s="388">
        <v>3</v>
      </c>
      <c r="D21" s="388">
        <v>1</v>
      </c>
      <c r="E21" s="388">
        <v>3</v>
      </c>
      <c r="F21" s="389">
        <f t="shared" si="0"/>
        <v>1</v>
      </c>
      <c r="G21" s="389">
        <f t="shared" si="1"/>
        <v>3</v>
      </c>
    </row>
    <row r="22" ht="20" customHeight="1" spans="1:7">
      <c r="A22" s="93">
        <v>10199</v>
      </c>
      <c r="B22" s="89" t="s">
        <v>48</v>
      </c>
      <c r="C22" s="388">
        <v>877</v>
      </c>
      <c r="D22" s="388"/>
      <c r="E22" s="388"/>
      <c r="F22" s="389">
        <f t="shared" si="0"/>
        <v>0</v>
      </c>
      <c r="G22" s="389"/>
    </row>
    <row r="23" ht="20" customHeight="1" spans="1:7">
      <c r="A23" s="300">
        <v>103</v>
      </c>
      <c r="B23" s="94" t="s">
        <v>49</v>
      </c>
      <c r="C23" s="386">
        <f>SUM(C24:C31)</f>
        <v>1033</v>
      </c>
      <c r="D23" s="386">
        <f>SUM(D24:D31)</f>
        <v>1818</v>
      </c>
      <c r="E23" s="386">
        <f>SUM(E24:E31)</f>
        <v>1458</v>
      </c>
      <c r="F23" s="387">
        <f t="shared" si="0"/>
        <v>1.41142303969022</v>
      </c>
      <c r="G23" s="387">
        <f t="shared" si="1"/>
        <v>0.801980198019802</v>
      </c>
    </row>
    <row r="24" ht="20" customHeight="1" spans="1:7">
      <c r="A24" s="93">
        <v>10302</v>
      </c>
      <c r="B24" s="89" t="s">
        <v>50</v>
      </c>
      <c r="C24" s="388">
        <v>272</v>
      </c>
      <c r="D24" s="388">
        <v>209</v>
      </c>
      <c r="E24" s="388">
        <v>272</v>
      </c>
      <c r="F24" s="389">
        <f t="shared" si="0"/>
        <v>1</v>
      </c>
      <c r="G24" s="389">
        <f t="shared" si="1"/>
        <v>1.30143540669856</v>
      </c>
    </row>
    <row r="25" ht="20" customHeight="1" spans="1:7">
      <c r="A25" s="93">
        <v>10304</v>
      </c>
      <c r="B25" s="89" t="s">
        <v>51</v>
      </c>
      <c r="C25" s="388">
        <v>171</v>
      </c>
      <c r="D25" s="388">
        <v>141</v>
      </c>
      <c r="E25" s="388">
        <v>271</v>
      </c>
      <c r="F25" s="389">
        <f t="shared" si="0"/>
        <v>1.58479532163743</v>
      </c>
      <c r="G25" s="389">
        <f t="shared" si="1"/>
        <v>1.92198581560284</v>
      </c>
    </row>
    <row r="26" ht="20" customHeight="1" spans="1:7">
      <c r="A26" s="93">
        <v>10305</v>
      </c>
      <c r="B26" s="89" t="s">
        <v>52</v>
      </c>
      <c r="C26" s="388">
        <v>119</v>
      </c>
      <c r="D26" s="388">
        <v>224</v>
      </c>
      <c r="E26" s="388">
        <v>139</v>
      </c>
      <c r="F26" s="389">
        <f t="shared" si="0"/>
        <v>1.16806722689076</v>
      </c>
      <c r="G26" s="389">
        <f t="shared" si="1"/>
        <v>0.620535714285714</v>
      </c>
    </row>
    <row r="27" ht="20" customHeight="1" spans="1:7">
      <c r="A27" s="93">
        <v>10306</v>
      </c>
      <c r="B27" s="89" t="s">
        <v>53</v>
      </c>
      <c r="C27" s="388">
        <v>0</v>
      </c>
      <c r="D27" s="388"/>
      <c r="E27" s="388"/>
      <c r="F27" s="389"/>
      <c r="G27" s="389"/>
    </row>
    <row r="28" ht="20" customHeight="1" spans="1:7">
      <c r="A28" s="93">
        <v>10307</v>
      </c>
      <c r="B28" s="89" t="s">
        <v>54</v>
      </c>
      <c r="C28" s="388">
        <v>246</v>
      </c>
      <c r="D28" s="388">
        <v>716</v>
      </c>
      <c r="E28" s="388">
        <v>251</v>
      </c>
      <c r="F28" s="389">
        <f t="shared" si="0"/>
        <v>1.02032520325203</v>
      </c>
      <c r="G28" s="389">
        <f t="shared" si="1"/>
        <v>0.350558659217877</v>
      </c>
    </row>
    <row r="29" ht="20" customHeight="1" spans="1:7">
      <c r="A29" s="93">
        <v>10308</v>
      </c>
      <c r="B29" s="89" t="s">
        <v>55</v>
      </c>
      <c r="C29" s="388">
        <v>0</v>
      </c>
      <c r="D29" s="388"/>
      <c r="E29" s="388"/>
      <c r="F29" s="389"/>
      <c r="G29" s="389"/>
    </row>
    <row r="30" s="377" customFormat="1" ht="20" customHeight="1" spans="1:7">
      <c r="A30" s="93">
        <v>10309</v>
      </c>
      <c r="B30" s="89" t="s">
        <v>56</v>
      </c>
      <c r="C30" s="388">
        <v>225</v>
      </c>
      <c r="D30" s="390">
        <v>528</v>
      </c>
      <c r="E30" s="390">
        <v>525</v>
      </c>
      <c r="F30" s="389">
        <f t="shared" si="0"/>
        <v>2.33333333333333</v>
      </c>
      <c r="G30" s="389">
        <f t="shared" si="1"/>
        <v>0.994318181818182</v>
      </c>
    </row>
    <row r="31" s="377" customFormat="1" ht="20" customHeight="1" spans="1:7">
      <c r="A31" s="93">
        <v>10399</v>
      </c>
      <c r="B31" s="89" t="s">
        <v>57</v>
      </c>
      <c r="C31" s="388">
        <v>0</v>
      </c>
      <c r="D31" s="390"/>
      <c r="E31" s="390"/>
      <c r="F31" s="389"/>
      <c r="G31" s="389"/>
    </row>
    <row r="32" s="377" customFormat="1" ht="20" customHeight="1" spans="1:7">
      <c r="A32" s="93"/>
      <c r="B32" s="89" t="s">
        <v>58</v>
      </c>
      <c r="C32" s="388">
        <v>0</v>
      </c>
      <c r="D32" s="390"/>
      <c r="E32" s="390"/>
      <c r="F32" s="389"/>
      <c r="G32" s="389"/>
    </row>
    <row r="33" ht="31" customHeight="1" spans="1:7">
      <c r="A33" s="391" t="s">
        <v>59</v>
      </c>
      <c r="B33" s="330"/>
      <c r="C33" s="80">
        <f>C6+C23</f>
        <v>8000</v>
      </c>
      <c r="D33" s="80">
        <f>D6+D23</f>
        <v>9529</v>
      </c>
      <c r="E33" s="80">
        <f>E6+E23</f>
        <v>8925</v>
      </c>
      <c r="F33" s="392">
        <f t="shared" si="0"/>
        <v>1.115625</v>
      </c>
      <c r="G33" s="392">
        <f t="shared" si="1"/>
        <v>0.936614545072935</v>
      </c>
    </row>
  </sheetData>
  <mergeCells count="6">
    <mergeCell ref="A2:G2"/>
    <mergeCell ref="A4:B4"/>
    <mergeCell ref="E4:G4"/>
    <mergeCell ref="A33:B33"/>
    <mergeCell ref="C4:C5"/>
    <mergeCell ref="D4:D5"/>
  </mergeCells>
  <printOptions horizontalCentered="1"/>
  <pageMargins left="0.0388888888888889" right="0.236111111111111" top="0.196527777777778" bottom="0.0784722222222222" header="0" footer="0"/>
  <pageSetup paperSize="9" scale="97" fitToWidth="0"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10"/>
  <sheetViews>
    <sheetView workbookViewId="0">
      <selection activeCell="I22" sqref="I22"/>
    </sheetView>
  </sheetViews>
  <sheetFormatPr defaultColWidth="9" defaultRowHeight="14.25" outlineLevelCol="5"/>
  <cols>
    <col min="1" max="2" width="21.75" customWidth="1"/>
    <col min="3" max="6" width="27.875" customWidth="1"/>
  </cols>
  <sheetData>
    <row r="2" spans="1:1">
      <c r="A2" t="s">
        <v>1865</v>
      </c>
    </row>
    <row r="3" s="1" customFormat="1" ht="65" customHeight="1" spans="1:6">
      <c r="A3" s="4" t="s">
        <v>1866</v>
      </c>
      <c r="B3" s="4"/>
      <c r="C3" s="4"/>
      <c r="D3" s="4"/>
      <c r="E3" s="4"/>
      <c r="F3" s="4"/>
    </row>
    <row r="4" s="2" customFormat="1" ht="23" customHeight="1" spans="1:6">
      <c r="A4" s="5"/>
      <c r="B4" s="5"/>
      <c r="C4" s="5"/>
      <c r="D4" s="5"/>
      <c r="E4" s="5"/>
      <c r="F4" s="5" t="s">
        <v>22</v>
      </c>
    </row>
    <row r="5" s="3" customFormat="1" ht="45" customHeight="1" spans="1:6">
      <c r="A5" s="6" t="s">
        <v>23</v>
      </c>
      <c r="B5" s="6" t="s">
        <v>24</v>
      </c>
      <c r="C5" s="6" t="s">
        <v>24</v>
      </c>
      <c r="D5" s="6" t="s">
        <v>25</v>
      </c>
      <c r="E5" s="6" t="s">
        <v>26</v>
      </c>
      <c r="F5" s="6" t="s">
        <v>1858</v>
      </c>
    </row>
    <row r="6" ht="45" customHeight="1" spans="1:6">
      <c r="A6" s="7" t="s">
        <v>1867</v>
      </c>
      <c r="B6" s="7"/>
      <c r="C6" s="7">
        <v>1148</v>
      </c>
      <c r="D6" s="7">
        <v>1045</v>
      </c>
      <c r="E6" s="7">
        <v>1232</v>
      </c>
      <c r="F6" s="7">
        <v>17.89</v>
      </c>
    </row>
    <row r="7" ht="45" customHeight="1" spans="1:6">
      <c r="A7" s="7" t="s">
        <v>1868</v>
      </c>
      <c r="B7" s="7"/>
      <c r="C7" s="7">
        <v>1048</v>
      </c>
      <c r="D7" s="7">
        <v>968</v>
      </c>
      <c r="E7" s="7">
        <v>1130</v>
      </c>
      <c r="F7" s="7">
        <v>16.7</v>
      </c>
    </row>
    <row r="8" ht="45" customHeight="1" spans="1:6">
      <c r="A8" s="7" t="s">
        <v>1869</v>
      </c>
      <c r="B8" s="7"/>
      <c r="C8" s="7">
        <v>45</v>
      </c>
      <c r="D8" s="7">
        <v>42</v>
      </c>
      <c r="E8" s="7">
        <v>52</v>
      </c>
      <c r="F8" s="7">
        <v>23.8</v>
      </c>
    </row>
    <row r="9" ht="45" customHeight="1" spans="1:6">
      <c r="A9" s="7" t="s">
        <v>1870</v>
      </c>
      <c r="B9" s="7"/>
      <c r="C9" s="7">
        <v>48</v>
      </c>
      <c r="D9" s="7">
        <v>33</v>
      </c>
      <c r="E9" s="7">
        <v>45</v>
      </c>
      <c r="F9" s="7">
        <v>36.36</v>
      </c>
    </row>
    <row r="10" ht="45" customHeight="1" spans="1:6">
      <c r="A10" s="7" t="s">
        <v>1871</v>
      </c>
      <c r="B10" s="7"/>
      <c r="C10" s="7">
        <v>7</v>
      </c>
      <c r="D10" s="7">
        <v>2</v>
      </c>
      <c r="E10" s="7">
        <v>5</v>
      </c>
      <c r="F10" s="7">
        <v>150</v>
      </c>
    </row>
  </sheetData>
  <mergeCells count="6">
    <mergeCell ref="A3:F3"/>
    <mergeCell ref="A6:B6"/>
    <mergeCell ref="A7:B7"/>
    <mergeCell ref="A8:B8"/>
    <mergeCell ref="A9:B9"/>
    <mergeCell ref="A10:B10"/>
  </mergeCells>
  <pageMargins left="0.75" right="0.75" top="1" bottom="1" header="0.5" footer="0.5"/>
  <pageSetup paperSize="9" scale="7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7"/>
  <sheetViews>
    <sheetView showGridLines="0" showZeros="0" workbookViewId="0">
      <selection activeCell="AA6" sqref="AA6"/>
    </sheetView>
  </sheetViews>
  <sheetFormatPr defaultColWidth="5.75" defaultRowHeight="13.5" outlineLevelRow="6"/>
  <cols>
    <col min="1" max="1" width="15.125" style="164" customWidth="1"/>
    <col min="2" max="26" width="6" style="164" customWidth="1"/>
    <col min="27" max="27" width="6" style="165" customWidth="1"/>
    <col min="28" max="28" width="6" style="164" customWidth="1"/>
    <col min="29" max="16384" width="5.75" style="164"/>
  </cols>
  <sheetData>
    <row r="1" ht="25" customHeight="1" spans="1:1">
      <c r="A1" s="73" t="s">
        <v>60</v>
      </c>
    </row>
    <row r="2" s="358" customFormat="1" ht="33.95" customHeight="1" spans="1:28">
      <c r="A2" s="331" t="s">
        <v>61</v>
      </c>
      <c r="B2" s="76"/>
      <c r="C2" s="76"/>
      <c r="D2" s="76"/>
      <c r="E2" s="76"/>
      <c r="F2" s="76"/>
      <c r="G2" s="76"/>
      <c r="H2" s="76"/>
      <c r="I2" s="76"/>
      <c r="J2" s="76"/>
      <c r="K2" s="76"/>
      <c r="L2" s="76"/>
      <c r="M2" s="76"/>
      <c r="N2" s="76"/>
      <c r="O2" s="76"/>
      <c r="P2" s="76"/>
      <c r="Q2" s="76"/>
      <c r="R2" s="76"/>
      <c r="S2" s="76"/>
      <c r="T2" s="76"/>
      <c r="U2" s="76"/>
      <c r="V2" s="76"/>
      <c r="W2" s="76"/>
      <c r="X2" s="76"/>
      <c r="Y2" s="76"/>
      <c r="Z2" s="76"/>
      <c r="AA2" s="76"/>
      <c r="AB2" s="76"/>
    </row>
    <row r="3" s="359" customFormat="1" ht="17.1" customHeight="1" spans="1:28">
      <c r="A3" s="360"/>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73"/>
      <c r="AB3" s="360" t="s">
        <v>22</v>
      </c>
    </row>
    <row r="4" s="359" customFormat="1" ht="31.5" customHeight="1" spans="1:28">
      <c r="A4" s="361" t="s">
        <v>62</v>
      </c>
      <c r="B4" s="362" t="s">
        <v>63</v>
      </c>
      <c r="C4" s="362"/>
      <c r="D4" s="362"/>
      <c r="E4" s="362"/>
      <c r="F4" s="362"/>
      <c r="G4" s="362"/>
      <c r="H4" s="362"/>
      <c r="I4" s="362"/>
      <c r="J4" s="362"/>
      <c r="K4" s="362"/>
      <c r="L4" s="362"/>
      <c r="M4" s="362"/>
      <c r="N4" s="362"/>
      <c r="O4" s="362"/>
      <c r="P4" s="362"/>
      <c r="Q4" s="362"/>
      <c r="R4" s="362"/>
      <c r="S4" s="362"/>
      <c r="T4" s="362"/>
      <c r="U4" s="362"/>
      <c r="V4" s="362"/>
      <c r="W4" s="362"/>
      <c r="X4" s="362"/>
      <c r="Y4" s="362"/>
      <c r="Z4" s="362"/>
      <c r="AA4" s="374"/>
      <c r="AB4" s="362"/>
    </row>
    <row r="5" s="359" customFormat="1" ht="17.1" customHeight="1" spans="1:28">
      <c r="A5" s="363"/>
      <c r="B5" s="364" t="s">
        <v>64</v>
      </c>
      <c r="C5" s="365" t="s">
        <v>65</v>
      </c>
      <c r="D5" s="366"/>
      <c r="E5" s="366"/>
      <c r="F5" s="366"/>
      <c r="G5" s="366"/>
      <c r="H5" s="366"/>
      <c r="I5" s="366"/>
      <c r="J5" s="366"/>
      <c r="K5" s="366"/>
      <c r="L5" s="366"/>
      <c r="M5" s="366"/>
      <c r="N5" s="366"/>
      <c r="O5" s="366"/>
      <c r="P5" s="366"/>
      <c r="Q5" s="366"/>
      <c r="R5" s="366"/>
      <c r="S5" s="372"/>
      <c r="T5" s="365" t="s">
        <v>66</v>
      </c>
      <c r="U5" s="366"/>
      <c r="V5" s="366"/>
      <c r="W5" s="366"/>
      <c r="X5" s="366"/>
      <c r="Y5" s="366"/>
      <c r="Z5" s="366"/>
      <c r="AA5" s="366"/>
      <c r="AB5" s="372"/>
    </row>
    <row r="6" s="359" customFormat="1" ht="166" customHeight="1" spans="1:28">
      <c r="A6" s="367"/>
      <c r="B6" s="368"/>
      <c r="C6" s="369" t="s">
        <v>67</v>
      </c>
      <c r="D6" s="369" t="s">
        <v>68</v>
      </c>
      <c r="E6" s="369" t="s">
        <v>69</v>
      </c>
      <c r="F6" s="369" t="s">
        <v>70</v>
      </c>
      <c r="G6" s="369" t="s">
        <v>71</v>
      </c>
      <c r="H6" s="369" t="s">
        <v>72</v>
      </c>
      <c r="I6" s="369" t="s">
        <v>73</v>
      </c>
      <c r="J6" s="369" t="s">
        <v>74</v>
      </c>
      <c r="K6" s="369" t="s">
        <v>75</v>
      </c>
      <c r="L6" s="369" t="s">
        <v>76</v>
      </c>
      <c r="M6" s="369" t="s">
        <v>77</v>
      </c>
      <c r="N6" s="369" t="s">
        <v>78</v>
      </c>
      <c r="O6" s="369" t="s">
        <v>79</v>
      </c>
      <c r="P6" s="369" t="s">
        <v>80</v>
      </c>
      <c r="Q6" s="369" t="s">
        <v>81</v>
      </c>
      <c r="R6" s="369" t="s">
        <v>82</v>
      </c>
      <c r="S6" s="369" t="s">
        <v>83</v>
      </c>
      <c r="T6" s="369" t="s">
        <v>67</v>
      </c>
      <c r="U6" s="369" t="s">
        <v>84</v>
      </c>
      <c r="V6" s="369" t="s">
        <v>85</v>
      </c>
      <c r="W6" s="369" t="s">
        <v>86</v>
      </c>
      <c r="X6" s="369" t="s">
        <v>87</v>
      </c>
      <c r="Y6" s="369" t="s">
        <v>88</v>
      </c>
      <c r="Z6" s="369" t="s">
        <v>89</v>
      </c>
      <c r="AA6" s="369" t="s">
        <v>90</v>
      </c>
      <c r="AB6" s="369" t="s">
        <v>91</v>
      </c>
    </row>
    <row r="7" s="177" customFormat="1" ht="65" customHeight="1" spans="1:28">
      <c r="A7" s="173" t="s">
        <v>92</v>
      </c>
      <c r="B7" s="173">
        <v>8925</v>
      </c>
      <c r="C7" s="370">
        <v>7467</v>
      </c>
      <c r="D7" s="371">
        <v>1500</v>
      </c>
      <c r="E7" s="371">
        <v>150</v>
      </c>
      <c r="F7" s="371"/>
      <c r="G7" s="371">
        <v>165</v>
      </c>
      <c r="H7" s="371">
        <v>23</v>
      </c>
      <c r="I7" s="371">
        <v>144</v>
      </c>
      <c r="J7" s="371">
        <v>57</v>
      </c>
      <c r="K7" s="371">
        <v>164</v>
      </c>
      <c r="L7" s="371">
        <v>23</v>
      </c>
      <c r="M7" s="371">
        <v>111</v>
      </c>
      <c r="N7" s="371">
        <v>133</v>
      </c>
      <c r="O7" s="371">
        <v>4918</v>
      </c>
      <c r="P7" s="371">
        <v>76</v>
      </c>
      <c r="Q7" s="371"/>
      <c r="R7" s="371">
        <v>3</v>
      </c>
      <c r="S7" s="371"/>
      <c r="T7" s="370">
        <v>1458</v>
      </c>
      <c r="U7" s="371">
        <v>272</v>
      </c>
      <c r="V7" s="371">
        <v>271</v>
      </c>
      <c r="W7" s="371">
        <v>139</v>
      </c>
      <c r="X7" s="371"/>
      <c r="Y7" s="371">
        <v>251</v>
      </c>
      <c r="Z7" s="371"/>
      <c r="AA7" s="375">
        <v>525</v>
      </c>
      <c r="AB7" s="371"/>
    </row>
  </sheetData>
  <mergeCells count="5">
    <mergeCell ref="A2:AB2"/>
    <mergeCell ref="C5:S5"/>
    <mergeCell ref="T5:AB5"/>
    <mergeCell ref="A4:A6"/>
    <mergeCell ref="B5:B6"/>
  </mergeCells>
  <printOptions horizontalCentered="1" verticalCentered="1"/>
  <pageMargins left="0.196850393700787" right="0.196850393700787" top="0.156944444444444" bottom="0.47244094488189" header="0.31496062992126" footer="0.31496062992126"/>
  <pageSetup paperSize="9" scale="7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32"/>
  <sheetViews>
    <sheetView topLeftCell="A16" workbookViewId="0">
      <selection activeCell="A11" sqref="$A11:$XFD11"/>
    </sheetView>
  </sheetViews>
  <sheetFormatPr defaultColWidth="9" defaultRowHeight="14.25" outlineLevelCol="6"/>
  <cols>
    <col min="1" max="1" width="9" style="134"/>
    <col min="2" max="2" width="38.375" style="134" customWidth="1"/>
    <col min="3" max="3" width="17.125" style="340" customWidth="1"/>
    <col min="4" max="4" width="15.875" style="340" customWidth="1"/>
    <col min="5" max="5" width="12.875" style="340" customWidth="1"/>
    <col min="6" max="6" width="12" style="340" customWidth="1"/>
    <col min="7" max="7" width="14" style="340" customWidth="1"/>
    <col min="8" max="16384" width="9" style="134"/>
  </cols>
  <sheetData>
    <row r="2" s="134" customFormat="1" spans="1:7">
      <c r="A2" s="286" t="s">
        <v>93</v>
      </c>
      <c r="C2" s="340"/>
      <c r="D2" s="340"/>
      <c r="E2" s="340"/>
      <c r="F2" s="341" t="s">
        <v>58</v>
      </c>
      <c r="G2" s="341"/>
    </row>
    <row r="3" s="337" customFormat="1" ht="39" customHeight="1" spans="1:7">
      <c r="A3" s="76" t="s">
        <v>94</v>
      </c>
      <c r="B3" s="76"/>
      <c r="C3" s="76"/>
      <c r="D3" s="76"/>
      <c r="E3" s="76"/>
      <c r="F3" s="288"/>
      <c r="G3" s="288"/>
    </row>
    <row r="4" s="338" customFormat="1" ht="23" customHeight="1" spans="3:7">
      <c r="C4" s="74"/>
      <c r="D4" s="74"/>
      <c r="E4" s="74"/>
      <c r="F4" s="74"/>
      <c r="G4" s="342" t="s">
        <v>22</v>
      </c>
    </row>
    <row r="5" s="338" customFormat="1" ht="23" customHeight="1" spans="1:7">
      <c r="A5" s="343" t="s">
        <v>23</v>
      </c>
      <c r="B5" s="344"/>
      <c r="C5" s="345" t="s">
        <v>24</v>
      </c>
      <c r="D5" s="345" t="s">
        <v>25</v>
      </c>
      <c r="E5" s="346" t="s">
        <v>26</v>
      </c>
      <c r="F5" s="347"/>
      <c r="G5" s="347"/>
    </row>
    <row r="6" s="338" customFormat="1" ht="51" customHeight="1" spans="1:7">
      <c r="A6" s="348" t="s">
        <v>27</v>
      </c>
      <c r="B6" s="344" t="s">
        <v>28</v>
      </c>
      <c r="C6" s="349"/>
      <c r="D6" s="349"/>
      <c r="E6" s="346" t="s">
        <v>29</v>
      </c>
      <c r="F6" s="350" t="s">
        <v>30</v>
      </c>
      <c r="G6" s="350" t="s">
        <v>31</v>
      </c>
    </row>
    <row r="7" ht="29" customHeight="1" spans="1:7">
      <c r="A7" s="93">
        <v>201</v>
      </c>
      <c r="B7" s="308" t="s">
        <v>95</v>
      </c>
      <c r="C7" s="318">
        <v>14086</v>
      </c>
      <c r="D7" s="318">
        <v>12139</v>
      </c>
      <c r="E7" s="318">
        <v>12043</v>
      </c>
      <c r="F7" s="351">
        <f>E7/C7</f>
        <v>0.854962373988357</v>
      </c>
      <c r="G7" s="351">
        <f>E7/D7</f>
        <v>0.992091605568828</v>
      </c>
    </row>
    <row r="8" ht="29" customHeight="1" spans="1:7">
      <c r="A8" s="93">
        <v>202</v>
      </c>
      <c r="B8" s="308" t="s">
        <v>96</v>
      </c>
      <c r="C8" s="318">
        <v>0</v>
      </c>
      <c r="D8" s="318">
        <v>0</v>
      </c>
      <c r="E8" s="318">
        <v>0</v>
      </c>
      <c r="F8" s="351"/>
      <c r="G8" s="351"/>
    </row>
    <row r="9" ht="29" customHeight="1" spans="1:7">
      <c r="A9" s="93">
        <v>203</v>
      </c>
      <c r="B9" s="308" t="s">
        <v>97</v>
      </c>
      <c r="C9" s="318">
        <v>98</v>
      </c>
      <c r="D9" s="318">
        <v>96</v>
      </c>
      <c r="E9" s="318">
        <v>72</v>
      </c>
      <c r="F9" s="351">
        <f t="shared" ref="F8:F32" si="0">E9/C9</f>
        <v>0.73469387755102</v>
      </c>
      <c r="G9" s="351">
        <f t="shared" ref="G8:G32" si="1">E9/D9</f>
        <v>0.75</v>
      </c>
    </row>
    <row r="10" ht="29" customHeight="1" spans="1:7">
      <c r="A10" s="93">
        <v>204</v>
      </c>
      <c r="B10" s="308" t="s">
        <v>98</v>
      </c>
      <c r="C10" s="318">
        <v>5041</v>
      </c>
      <c r="D10" s="318">
        <v>6757</v>
      </c>
      <c r="E10" s="318">
        <v>5049</v>
      </c>
      <c r="F10" s="351">
        <f t="shared" si="0"/>
        <v>1.00158698670899</v>
      </c>
      <c r="G10" s="351">
        <f t="shared" si="1"/>
        <v>0.747225099896404</v>
      </c>
    </row>
    <row r="11" ht="29" customHeight="1" spans="1:7">
      <c r="A11" s="93">
        <v>205</v>
      </c>
      <c r="B11" s="308" t="s">
        <v>99</v>
      </c>
      <c r="C11" s="318">
        <v>23676</v>
      </c>
      <c r="D11" s="318">
        <v>23773</v>
      </c>
      <c r="E11" s="318">
        <v>26930</v>
      </c>
      <c r="F11" s="351">
        <f t="shared" si="0"/>
        <v>1.13743875654671</v>
      </c>
      <c r="G11" s="351">
        <f t="shared" si="1"/>
        <v>1.13279771168973</v>
      </c>
    </row>
    <row r="12" ht="29" customHeight="1" spans="1:7">
      <c r="A12" s="93">
        <v>206</v>
      </c>
      <c r="B12" s="308" t="s">
        <v>100</v>
      </c>
      <c r="C12" s="318">
        <v>510</v>
      </c>
      <c r="D12" s="318">
        <v>540</v>
      </c>
      <c r="E12" s="318">
        <v>478</v>
      </c>
      <c r="F12" s="351">
        <f t="shared" si="0"/>
        <v>0.937254901960784</v>
      </c>
      <c r="G12" s="351">
        <f t="shared" si="1"/>
        <v>0.885185185185185</v>
      </c>
    </row>
    <row r="13" ht="29" customHeight="1" spans="1:7">
      <c r="A13" s="93">
        <v>207</v>
      </c>
      <c r="B13" s="308" t="s">
        <v>101</v>
      </c>
      <c r="C13" s="318">
        <v>2253</v>
      </c>
      <c r="D13" s="318">
        <v>6425</v>
      </c>
      <c r="E13" s="318">
        <v>2726</v>
      </c>
      <c r="F13" s="351">
        <f t="shared" si="0"/>
        <v>1.20994229915668</v>
      </c>
      <c r="G13" s="351">
        <f t="shared" si="1"/>
        <v>0.424280155642023</v>
      </c>
    </row>
    <row r="14" ht="29" customHeight="1" spans="1:7">
      <c r="A14" s="93">
        <v>208</v>
      </c>
      <c r="B14" s="308" t="s">
        <v>102</v>
      </c>
      <c r="C14" s="318">
        <v>22921</v>
      </c>
      <c r="D14" s="318">
        <v>27601</v>
      </c>
      <c r="E14" s="318">
        <v>19368</v>
      </c>
      <c r="F14" s="351">
        <f t="shared" si="0"/>
        <v>0.844989311112081</v>
      </c>
      <c r="G14" s="351">
        <f t="shared" si="1"/>
        <v>0.701713706025144</v>
      </c>
    </row>
    <row r="15" ht="29" customHeight="1" spans="1:7">
      <c r="A15" s="93">
        <v>210</v>
      </c>
      <c r="B15" s="308" t="s">
        <v>103</v>
      </c>
      <c r="C15" s="318">
        <v>9649</v>
      </c>
      <c r="D15" s="318">
        <v>12062</v>
      </c>
      <c r="E15" s="318">
        <v>9728</v>
      </c>
      <c r="F15" s="351">
        <f t="shared" si="0"/>
        <v>1.00818737693025</v>
      </c>
      <c r="G15" s="351">
        <f t="shared" si="1"/>
        <v>0.806499751285027</v>
      </c>
    </row>
    <row r="16" s="339" customFormat="1" ht="29" customHeight="1" spans="1:7">
      <c r="A16" s="93">
        <v>211</v>
      </c>
      <c r="B16" s="324" t="s">
        <v>104</v>
      </c>
      <c r="C16" s="318">
        <v>14094</v>
      </c>
      <c r="D16" s="318">
        <v>26994</v>
      </c>
      <c r="E16" s="318">
        <v>9736</v>
      </c>
      <c r="F16" s="351">
        <f t="shared" si="0"/>
        <v>0.690790407265503</v>
      </c>
      <c r="G16" s="351">
        <f t="shared" si="1"/>
        <v>0.360672742090835</v>
      </c>
    </row>
    <row r="17" s="339" customFormat="1" ht="29" customHeight="1" spans="1:7">
      <c r="A17" s="93">
        <v>212</v>
      </c>
      <c r="B17" s="324" t="s">
        <v>105</v>
      </c>
      <c r="C17" s="318">
        <v>3408</v>
      </c>
      <c r="D17" s="318">
        <v>9559</v>
      </c>
      <c r="E17" s="318">
        <v>2165</v>
      </c>
      <c r="F17" s="351">
        <f t="shared" si="0"/>
        <v>0.635269953051643</v>
      </c>
      <c r="G17" s="351">
        <f t="shared" si="1"/>
        <v>0.226488126373052</v>
      </c>
    </row>
    <row r="18" s="339" customFormat="1" ht="29" customHeight="1" spans="1:7">
      <c r="A18" s="93">
        <v>213</v>
      </c>
      <c r="B18" s="324" t="s">
        <v>106</v>
      </c>
      <c r="C18" s="318">
        <v>39659</v>
      </c>
      <c r="D18" s="318">
        <v>63057</v>
      </c>
      <c r="E18" s="318">
        <v>35119</v>
      </c>
      <c r="F18" s="351">
        <f t="shared" si="0"/>
        <v>0.885524092891903</v>
      </c>
      <c r="G18" s="351">
        <f t="shared" si="1"/>
        <v>0.556940545855337</v>
      </c>
    </row>
    <row r="19" s="339" customFormat="1" ht="29" customHeight="1" spans="1:7">
      <c r="A19" s="93">
        <v>214</v>
      </c>
      <c r="B19" s="324" t="s">
        <v>107</v>
      </c>
      <c r="C19" s="318">
        <v>1274</v>
      </c>
      <c r="D19" s="318">
        <v>4237</v>
      </c>
      <c r="E19" s="318">
        <v>4919</v>
      </c>
      <c r="F19" s="351">
        <f t="shared" si="0"/>
        <v>3.86106750392465</v>
      </c>
      <c r="G19" s="351">
        <f t="shared" si="1"/>
        <v>1.16096294548029</v>
      </c>
    </row>
    <row r="20" s="339" customFormat="1" ht="29" customHeight="1" spans="1:7">
      <c r="A20" s="93">
        <v>215</v>
      </c>
      <c r="B20" s="324" t="s">
        <v>108</v>
      </c>
      <c r="C20" s="318">
        <v>0</v>
      </c>
      <c r="D20" s="318">
        <v>67</v>
      </c>
      <c r="E20" s="318">
        <v>0</v>
      </c>
      <c r="F20" s="351"/>
      <c r="G20" s="351"/>
    </row>
    <row r="21" s="339" customFormat="1" ht="29" customHeight="1" spans="1:7">
      <c r="A21" s="93">
        <v>216</v>
      </c>
      <c r="B21" s="324" t="s">
        <v>109</v>
      </c>
      <c r="C21" s="318">
        <v>366</v>
      </c>
      <c r="D21" s="318">
        <v>353</v>
      </c>
      <c r="E21" s="318">
        <v>415</v>
      </c>
      <c r="F21" s="351">
        <f t="shared" si="0"/>
        <v>1.13387978142077</v>
      </c>
      <c r="G21" s="351">
        <f t="shared" si="1"/>
        <v>1.17563739376771</v>
      </c>
    </row>
    <row r="22" s="339" customFormat="1" ht="29" customHeight="1" spans="1:7">
      <c r="A22" s="93">
        <v>217</v>
      </c>
      <c r="B22" s="324" t="s">
        <v>110</v>
      </c>
      <c r="C22" s="318">
        <v>0</v>
      </c>
      <c r="D22" s="318">
        <v>0</v>
      </c>
      <c r="E22" s="318">
        <v>0</v>
      </c>
      <c r="F22" s="351"/>
      <c r="G22" s="351"/>
    </row>
    <row r="23" s="339" customFormat="1" ht="29" customHeight="1" spans="1:7">
      <c r="A23" s="93">
        <v>219</v>
      </c>
      <c r="B23" s="324" t="s">
        <v>111</v>
      </c>
      <c r="C23" s="318">
        <v>0</v>
      </c>
      <c r="D23" s="318">
        <v>0</v>
      </c>
      <c r="E23" s="318">
        <v>0</v>
      </c>
      <c r="F23" s="351"/>
      <c r="G23" s="351"/>
    </row>
    <row r="24" s="339" customFormat="1" ht="29" customHeight="1" spans="1:7">
      <c r="A24" s="93">
        <v>220</v>
      </c>
      <c r="B24" s="324" t="s">
        <v>112</v>
      </c>
      <c r="C24" s="318">
        <v>912</v>
      </c>
      <c r="D24" s="318">
        <v>920</v>
      </c>
      <c r="E24" s="318">
        <v>767</v>
      </c>
      <c r="F24" s="351">
        <f t="shared" si="0"/>
        <v>0.841008771929825</v>
      </c>
      <c r="G24" s="351">
        <f t="shared" si="1"/>
        <v>0.833695652173913</v>
      </c>
    </row>
    <row r="25" s="339" customFormat="1" ht="29" customHeight="1" spans="1:7">
      <c r="A25" s="93">
        <v>221</v>
      </c>
      <c r="B25" s="324" t="s">
        <v>113</v>
      </c>
      <c r="C25" s="318">
        <v>4734</v>
      </c>
      <c r="D25" s="318">
        <v>5699</v>
      </c>
      <c r="E25" s="318">
        <v>4836</v>
      </c>
      <c r="F25" s="351">
        <f t="shared" si="0"/>
        <v>1.02154626108999</v>
      </c>
      <c r="G25" s="351">
        <f t="shared" si="1"/>
        <v>0.848569924548166</v>
      </c>
    </row>
    <row r="26" s="339" customFormat="1" ht="29" customHeight="1" spans="1:7">
      <c r="A26" s="93">
        <v>222</v>
      </c>
      <c r="B26" s="324" t="s">
        <v>114</v>
      </c>
      <c r="C26" s="318">
        <v>76</v>
      </c>
      <c r="D26" s="318">
        <v>6</v>
      </c>
      <c r="E26" s="318">
        <v>110</v>
      </c>
      <c r="F26" s="351">
        <f t="shared" si="0"/>
        <v>1.44736842105263</v>
      </c>
      <c r="G26" s="351">
        <f t="shared" si="1"/>
        <v>18.3333333333333</v>
      </c>
    </row>
    <row r="27" s="339" customFormat="1" ht="29" customHeight="1" spans="1:7">
      <c r="A27" s="93">
        <v>224</v>
      </c>
      <c r="B27" s="324" t="s">
        <v>115</v>
      </c>
      <c r="C27" s="318">
        <v>1343</v>
      </c>
      <c r="D27" s="318">
        <v>1349</v>
      </c>
      <c r="E27" s="318">
        <v>1440</v>
      </c>
      <c r="F27" s="351">
        <f t="shared" si="0"/>
        <v>1.07222635889799</v>
      </c>
      <c r="G27" s="351">
        <f t="shared" si="1"/>
        <v>1.06745737583395</v>
      </c>
    </row>
    <row r="28" s="339" customFormat="1" ht="29" customHeight="1" spans="1:7">
      <c r="A28" s="93">
        <v>227</v>
      </c>
      <c r="B28" s="324" t="s">
        <v>116</v>
      </c>
      <c r="C28" s="318">
        <v>1500</v>
      </c>
      <c r="D28" s="318"/>
      <c r="E28" s="318">
        <v>1450</v>
      </c>
      <c r="F28" s="351">
        <f t="shared" si="0"/>
        <v>0.966666666666667</v>
      </c>
      <c r="G28" s="352">
        <v>0</v>
      </c>
    </row>
    <row r="29" s="339" customFormat="1" ht="29" customHeight="1" spans="1:7">
      <c r="A29" s="93">
        <v>229</v>
      </c>
      <c r="B29" s="308" t="s">
        <v>117</v>
      </c>
      <c r="C29" s="318">
        <v>573</v>
      </c>
      <c r="D29" s="318">
        <v>449</v>
      </c>
      <c r="E29" s="318">
        <v>1845</v>
      </c>
      <c r="F29" s="351">
        <f t="shared" si="0"/>
        <v>3.21989528795812</v>
      </c>
      <c r="G29" s="351">
        <f t="shared" si="1"/>
        <v>4.10913140311804</v>
      </c>
    </row>
    <row r="30" s="339" customFormat="1" ht="29" customHeight="1" spans="1:7">
      <c r="A30" s="93">
        <v>232</v>
      </c>
      <c r="B30" s="324" t="s">
        <v>118</v>
      </c>
      <c r="C30" s="88">
        <v>378</v>
      </c>
      <c r="D30" s="88">
        <v>1177</v>
      </c>
      <c r="E30" s="88">
        <v>1273</v>
      </c>
      <c r="F30" s="353">
        <f t="shared" si="0"/>
        <v>3.36772486772487</v>
      </c>
      <c r="G30" s="353">
        <f t="shared" si="1"/>
        <v>1.08156329651657</v>
      </c>
    </row>
    <row r="31" s="339" customFormat="1" ht="29" customHeight="1" spans="1:7">
      <c r="A31" s="93">
        <v>233</v>
      </c>
      <c r="B31" s="89" t="s">
        <v>119</v>
      </c>
      <c r="C31" s="88">
        <v>0</v>
      </c>
      <c r="D31" s="88">
        <v>5</v>
      </c>
      <c r="E31" s="88">
        <v>0</v>
      </c>
      <c r="F31" s="353"/>
      <c r="G31" s="353"/>
    </row>
    <row r="32" s="339" customFormat="1" ht="30" customHeight="1" spans="1:7">
      <c r="A32" s="354" t="s">
        <v>120</v>
      </c>
      <c r="B32" s="355"/>
      <c r="C32" s="356">
        <f>SUM(C7:C31)</f>
        <v>146551</v>
      </c>
      <c r="D32" s="356">
        <f>SUM(D7:D31)</f>
        <v>203265</v>
      </c>
      <c r="E32" s="356">
        <f>SUM(E7:E31)</f>
        <v>140469</v>
      </c>
      <c r="F32" s="357">
        <f t="shared" si="0"/>
        <v>0.958499089054322</v>
      </c>
      <c r="G32" s="357">
        <f t="shared" si="1"/>
        <v>0.691063390155708</v>
      </c>
    </row>
  </sheetData>
  <mergeCells count="6">
    <mergeCell ref="A3:G3"/>
    <mergeCell ref="A5:B5"/>
    <mergeCell ref="E5:G5"/>
    <mergeCell ref="A32:B32"/>
    <mergeCell ref="C5:C6"/>
    <mergeCell ref="D5:D6"/>
  </mergeCells>
  <pageMargins left="0.196527777777778" right="0.156944444444444" top="0.236111111111111" bottom="0.0784722222222222" header="0.5" footer="0.5"/>
  <pageSetup paperSize="9" scale="7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6"/>
  <sheetViews>
    <sheetView showGridLines="0" showZeros="0" topLeftCell="A2" workbookViewId="0">
      <selection activeCell="X6" sqref="X6"/>
    </sheetView>
  </sheetViews>
  <sheetFormatPr defaultColWidth="5.75" defaultRowHeight="13.5" outlineLevelRow="5"/>
  <cols>
    <col min="1" max="1" width="15.125" style="164" customWidth="1"/>
    <col min="2" max="2" width="12.875" style="164" customWidth="1"/>
    <col min="3" max="15" width="6" style="164" customWidth="1"/>
    <col min="16" max="16" width="6" style="165" customWidth="1"/>
    <col min="17" max="27" width="6" style="164" customWidth="1"/>
    <col min="28" max="28" width="13.125" style="164" customWidth="1"/>
    <col min="29" max="16384" width="5.75" style="164"/>
  </cols>
  <sheetData>
    <row r="1" ht="14.25" spans="1:1">
      <c r="A1" s="73" t="s">
        <v>121</v>
      </c>
    </row>
    <row r="2" s="163" customFormat="1" ht="33.95" customHeight="1" spans="1:27">
      <c r="A2" s="331" t="s">
        <v>122</v>
      </c>
      <c r="B2" s="76"/>
      <c r="C2" s="76"/>
      <c r="D2" s="76"/>
      <c r="E2" s="76"/>
      <c r="F2" s="76"/>
      <c r="G2" s="76"/>
      <c r="H2" s="76"/>
      <c r="I2" s="76"/>
      <c r="J2" s="76"/>
      <c r="K2" s="76"/>
      <c r="L2" s="76"/>
      <c r="M2" s="76"/>
      <c r="N2" s="76"/>
      <c r="O2" s="76"/>
      <c r="P2" s="76"/>
      <c r="Q2" s="76"/>
      <c r="R2" s="76"/>
      <c r="S2" s="76"/>
      <c r="T2" s="76"/>
      <c r="U2" s="76"/>
      <c r="V2" s="76"/>
      <c r="W2" s="76"/>
      <c r="X2" s="76"/>
      <c r="Y2" s="76"/>
      <c r="Z2" s="76"/>
      <c r="AA2" s="76"/>
    </row>
    <row r="3" ht="17.1" customHeight="1" spans="1:27">
      <c r="A3" s="167"/>
      <c r="B3" s="167" t="s">
        <v>58</v>
      </c>
      <c r="C3" s="167"/>
      <c r="D3" s="167"/>
      <c r="E3" s="167"/>
      <c r="F3" s="167"/>
      <c r="G3" s="167"/>
      <c r="H3" s="167"/>
      <c r="I3" s="167"/>
      <c r="J3" s="167"/>
      <c r="K3" s="167"/>
      <c r="L3" s="167"/>
      <c r="M3" s="167"/>
      <c r="N3" s="167"/>
      <c r="O3" s="167"/>
      <c r="P3" s="334"/>
      <c r="Q3" s="167"/>
      <c r="R3" s="167"/>
      <c r="S3" s="167"/>
      <c r="T3" s="167"/>
      <c r="U3" s="167"/>
      <c r="V3" s="167"/>
      <c r="W3" s="167"/>
      <c r="X3" s="167"/>
      <c r="Y3" s="167"/>
      <c r="Z3" s="167"/>
      <c r="AA3" s="167" t="s">
        <v>22</v>
      </c>
    </row>
    <row r="4" ht="31.5" customHeight="1" spans="1:27">
      <c r="A4" s="169" t="s">
        <v>62</v>
      </c>
      <c r="B4" s="332" t="s">
        <v>123</v>
      </c>
      <c r="C4" s="332"/>
      <c r="D4" s="332"/>
      <c r="E4" s="332"/>
      <c r="F4" s="332"/>
      <c r="G4" s="332"/>
      <c r="H4" s="332"/>
      <c r="I4" s="332"/>
      <c r="J4" s="332"/>
      <c r="K4" s="332"/>
      <c r="L4" s="332"/>
      <c r="M4" s="332"/>
      <c r="N4" s="332"/>
      <c r="O4" s="332"/>
      <c r="P4" s="335"/>
      <c r="Q4" s="332"/>
      <c r="R4" s="332"/>
      <c r="S4" s="332"/>
      <c r="T4" s="332"/>
      <c r="U4" s="332"/>
      <c r="V4" s="332"/>
      <c r="W4" s="332"/>
      <c r="X4" s="332"/>
      <c r="Y4" s="332"/>
      <c r="Z4" s="332"/>
      <c r="AA4" s="332"/>
    </row>
    <row r="5" s="164" customFormat="1" ht="106" customHeight="1" spans="1:27">
      <c r="A5" s="333"/>
      <c r="B5" s="182" t="s">
        <v>124</v>
      </c>
      <c r="C5" s="172" t="s">
        <v>125</v>
      </c>
      <c r="D5" s="172" t="s">
        <v>126</v>
      </c>
      <c r="E5" s="172" t="s">
        <v>127</v>
      </c>
      <c r="F5" s="172" t="s">
        <v>128</v>
      </c>
      <c r="G5" s="172" t="s">
        <v>129</v>
      </c>
      <c r="H5" s="172" t="s">
        <v>130</v>
      </c>
      <c r="I5" s="172" t="s">
        <v>131</v>
      </c>
      <c r="J5" s="172" t="s">
        <v>132</v>
      </c>
      <c r="K5" s="172" t="s">
        <v>133</v>
      </c>
      <c r="L5" s="172" t="s">
        <v>134</v>
      </c>
      <c r="M5" s="172" t="s">
        <v>135</v>
      </c>
      <c r="N5" s="172" t="s">
        <v>136</v>
      </c>
      <c r="O5" s="172" t="s">
        <v>137</v>
      </c>
      <c r="P5" s="172" t="s">
        <v>138</v>
      </c>
      <c r="Q5" s="172" t="s">
        <v>139</v>
      </c>
      <c r="R5" s="172" t="s">
        <v>140</v>
      </c>
      <c r="S5" s="172" t="s">
        <v>141</v>
      </c>
      <c r="T5" s="182" t="s">
        <v>142</v>
      </c>
      <c r="U5" s="182" t="s">
        <v>143</v>
      </c>
      <c r="V5" s="336" t="s">
        <v>144</v>
      </c>
      <c r="W5" s="182" t="s">
        <v>145</v>
      </c>
      <c r="X5" s="172" t="s">
        <v>146</v>
      </c>
      <c r="Y5" s="172" t="s">
        <v>147</v>
      </c>
      <c r="Z5" s="172" t="s">
        <v>148</v>
      </c>
      <c r="AA5" s="172" t="s">
        <v>149</v>
      </c>
    </row>
    <row r="6" s="177" customFormat="1" ht="44" customHeight="1" spans="1:27">
      <c r="A6" s="173" t="s">
        <v>92</v>
      </c>
      <c r="B6" s="173">
        <v>140469</v>
      </c>
      <c r="C6" s="174">
        <v>12043</v>
      </c>
      <c r="D6" s="174"/>
      <c r="E6" s="174">
        <v>72</v>
      </c>
      <c r="F6" s="174">
        <v>5049</v>
      </c>
      <c r="G6" s="174">
        <v>26930</v>
      </c>
      <c r="H6" s="174">
        <v>478</v>
      </c>
      <c r="I6" s="174">
        <v>2726</v>
      </c>
      <c r="J6" s="174">
        <v>19368</v>
      </c>
      <c r="K6" s="174">
        <v>9728</v>
      </c>
      <c r="L6" s="174">
        <v>9736</v>
      </c>
      <c r="M6" s="174">
        <v>2165</v>
      </c>
      <c r="N6" s="174">
        <v>35119</v>
      </c>
      <c r="O6" s="174">
        <v>4919</v>
      </c>
      <c r="P6" s="175"/>
      <c r="Q6" s="174">
        <v>415</v>
      </c>
      <c r="R6" s="174"/>
      <c r="S6" s="174"/>
      <c r="T6" s="174">
        <v>767</v>
      </c>
      <c r="U6" s="174">
        <v>4836</v>
      </c>
      <c r="V6" s="174">
        <v>110</v>
      </c>
      <c r="W6" s="174">
        <v>1440</v>
      </c>
      <c r="X6" s="174">
        <v>1273</v>
      </c>
      <c r="Y6" s="174"/>
      <c r="Z6" s="174">
        <v>1450</v>
      </c>
      <c r="AA6" s="174">
        <v>1845</v>
      </c>
    </row>
  </sheetData>
  <mergeCells count="2">
    <mergeCell ref="A2:AA2"/>
    <mergeCell ref="A4:A5"/>
  </mergeCells>
  <printOptions horizontalCentered="1"/>
  <pageMargins left="0.47244094488189" right="0.47244094488189" top="0.590551181102362" bottom="0.47244094488189" header="0.31496062992126" footer="0.31496062992126"/>
  <pageSetup paperSize="9" scale="66"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78"/>
  <sheetViews>
    <sheetView topLeftCell="A1238" workbookViewId="0">
      <selection activeCell="E1278" sqref="E1278"/>
    </sheetView>
  </sheetViews>
  <sheetFormatPr defaultColWidth="9" defaultRowHeight="14.25" outlineLevelCol="6"/>
  <cols>
    <col min="2" max="2" width="44" customWidth="1"/>
    <col min="3" max="5" width="14" style="285" customWidth="1"/>
    <col min="6" max="7" width="10.5" customWidth="1"/>
    <col min="8" max="8" width="11.875" customWidth="1"/>
    <col min="9" max="9" width="16.25" customWidth="1"/>
  </cols>
  <sheetData>
    <row r="1" customFormat="1" spans="1:7">
      <c r="A1" s="286" t="s">
        <v>150</v>
      </c>
      <c r="C1" s="285"/>
      <c r="D1" s="285"/>
      <c r="E1" s="285"/>
      <c r="F1" s="287" t="s">
        <v>58</v>
      </c>
      <c r="G1" s="287"/>
    </row>
    <row r="2" s="68" customFormat="1" ht="42" customHeight="1" spans="1:7">
      <c r="A2" s="76" t="s">
        <v>151</v>
      </c>
      <c r="B2" s="76"/>
      <c r="C2" s="76"/>
      <c r="D2" s="76"/>
      <c r="E2" s="76"/>
      <c r="F2" s="288"/>
      <c r="G2" s="288"/>
    </row>
    <row r="3" customFormat="1" spans="3:7">
      <c r="C3" s="285"/>
      <c r="D3" s="285"/>
      <c r="E3" s="285"/>
      <c r="G3" s="287" t="s">
        <v>22</v>
      </c>
    </row>
    <row r="4" customFormat="1" ht="23" customHeight="1" spans="1:7">
      <c r="A4" s="289" t="s">
        <v>23</v>
      </c>
      <c r="B4" s="290"/>
      <c r="C4" s="291" t="s">
        <v>152</v>
      </c>
      <c r="D4" s="291" t="s">
        <v>153</v>
      </c>
      <c r="E4" s="292" t="s">
        <v>154</v>
      </c>
      <c r="F4" s="293"/>
      <c r="G4" s="293"/>
    </row>
    <row r="5" customFormat="1" ht="38" customHeight="1" spans="1:7">
      <c r="A5" s="97" t="s">
        <v>27</v>
      </c>
      <c r="B5" s="290" t="s">
        <v>28</v>
      </c>
      <c r="C5" s="294"/>
      <c r="D5" s="294"/>
      <c r="E5" s="292" t="s">
        <v>29</v>
      </c>
      <c r="F5" s="295" t="s">
        <v>30</v>
      </c>
      <c r="G5" s="295" t="s">
        <v>31</v>
      </c>
    </row>
    <row r="6" customFormat="1" spans="1:7">
      <c r="A6" s="296">
        <v>201</v>
      </c>
      <c r="B6" s="297" t="s">
        <v>95</v>
      </c>
      <c r="C6" s="298">
        <f>SUM(C7+C19+C28+C39+C50+C61+C72+C80+C89+C102+C111+C122+C134+C141+C149+C155+C162+C169+C176+C183+C190+C198+C204+C210+C217+C232)</f>
        <v>14086</v>
      </c>
      <c r="D6" s="298">
        <f>SUM(D7+D19+D28+D39+D50+D61+D72+D80+D89+D102+D111+D122+D134+D141+D149+D155+D162+D169+D176+D183+D190+D198+D204+D210+D217+D232)</f>
        <v>12139</v>
      </c>
      <c r="E6" s="298">
        <f>SUM(E7+E19+E28+E39+E50+E61+E72+E80+E89+E102+E111+E122+E134+E141+E149+E155+E162+E169+E176+E183+E190+E198+E204+E210+E217+E232)</f>
        <v>12043</v>
      </c>
      <c r="F6" s="299">
        <v>0.855104358937953</v>
      </c>
      <c r="G6" s="299">
        <v>0.992256363786144</v>
      </c>
    </row>
    <row r="7" customFormat="1" spans="1:7">
      <c r="A7" s="300">
        <v>20101</v>
      </c>
      <c r="B7" s="301" t="s">
        <v>155</v>
      </c>
      <c r="C7" s="86">
        <v>527</v>
      </c>
      <c r="D7" s="86">
        <v>585</v>
      </c>
      <c r="E7" s="86">
        <v>418</v>
      </c>
      <c r="F7" s="302">
        <v>0.793168880455408</v>
      </c>
      <c r="G7" s="302">
        <v>0.714529914529915</v>
      </c>
    </row>
    <row r="8" customFormat="1" spans="1:7">
      <c r="A8" s="93">
        <v>2010101</v>
      </c>
      <c r="B8" s="303" t="s">
        <v>156</v>
      </c>
      <c r="C8" s="304">
        <v>320</v>
      </c>
      <c r="D8" s="305">
        <v>405</v>
      </c>
      <c r="E8" s="88">
        <v>245</v>
      </c>
      <c r="F8" s="306">
        <v>0.765625</v>
      </c>
      <c r="G8" s="306">
        <v>0.604938271604938</v>
      </c>
    </row>
    <row r="9" customFormat="1" spans="1:7">
      <c r="A9" s="93">
        <v>2010102</v>
      </c>
      <c r="B9" s="303" t="s">
        <v>157</v>
      </c>
      <c r="C9" s="304">
        <v>15</v>
      </c>
      <c r="D9" s="305">
        <v>12</v>
      </c>
      <c r="E9" s="88"/>
      <c r="F9" s="306">
        <v>0</v>
      </c>
      <c r="G9" s="306">
        <v>0</v>
      </c>
    </row>
    <row r="10" customFormat="1" spans="1:7">
      <c r="A10" s="93">
        <v>2010103</v>
      </c>
      <c r="B10" s="307" t="s">
        <v>158</v>
      </c>
      <c r="C10" s="304">
        <v>0</v>
      </c>
      <c r="D10" s="305">
        <v>0</v>
      </c>
      <c r="E10" s="88"/>
      <c r="F10" s="306" t="e">
        <v>#DIV/0!</v>
      </c>
      <c r="G10" s="306" t="e">
        <v>#DIV/0!</v>
      </c>
    </row>
    <row r="11" customFormat="1" spans="1:7">
      <c r="A11" s="93">
        <v>2010104</v>
      </c>
      <c r="B11" s="307" t="s">
        <v>159</v>
      </c>
      <c r="C11" s="304">
        <v>52</v>
      </c>
      <c r="D11" s="305">
        <v>44</v>
      </c>
      <c r="E11" s="88">
        <v>40</v>
      </c>
      <c r="F11" s="306">
        <v>0.769230769230769</v>
      </c>
      <c r="G11" s="306">
        <v>0.909090909090909</v>
      </c>
    </row>
    <row r="12" customFormat="1" spans="1:7">
      <c r="A12" s="93">
        <v>2010105</v>
      </c>
      <c r="B12" s="307" t="s">
        <v>160</v>
      </c>
      <c r="C12" s="304">
        <v>0</v>
      </c>
      <c r="D12" s="305">
        <v>0</v>
      </c>
      <c r="E12" s="88"/>
      <c r="F12" s="306" t="e">
        <v>#DIV/0!</v>
      </c>
      <c r="G12" s="306" t="e">
        <v>#DIV/0!</v>
      </c>
    </row>
    <row r="13" customFormat="1" spans="1:7">
      <c r="A13" s="93">
        <v>2010106</v>
      </c>
      <c r="B13" s="308" t="s">
        <v>161</v>
      </c>
      <c r="C13" s="304">
        <v>20</v>
      </c>
      <c r="D13" s="305">
        <v>0</v>
      </c>
      <c r="E13" s="88">
        <v>21</v>
      </c>
      <c r="F13" s="306">
        <v>1.05</v>
      </c>
      <c r="G13" s="306" t="e">
        <v>#DIV/0!</v>
      </c>
    </row>
    <row r="14" customFormat="1" spans="1:7">
      <c r="A14" s="93">
        <v>2010107</v>
      </c>
      <c r="B14" s="308" t="s">
        <v>162</v>
      </c>
      <c r="C14" s="304">
        <v>22</v>
      </c>
      <c r="D14" s="305">
        <v>21</v>
      </c>
      <c r="E14" s="88">
        <v>21</v>
      </c>
      <c r="F14" s="306">
        <v>0.954545454545455</v>
      </c>
      <c r="G14" s="306">
        <v>1</v>
      </c>
    </row>
    <row r="15" customFormat="1" spans="1:7">
      <c r="A15" s="93">
        <v>2010108</v>
      </c>
      <c r="B15" s="308" t="s">
        <v>163</v>
      </c>
      <c r="C15" s="304">
        <v>5</v>
      </c>
      <c r="D15" s="305">
        <v>5</v>
      </c>
      <c r="E15" s="88">
        <v>10</v>
      </c>
      <c r="F15" s="306">
        <v>2</v>
      </c>
      <c r="G15" s="306">
        <v>2</v>
      </c>
    </row>
    <row r="16" customFormat="1" spans="1:7">
      <c r="A16" s="93">
        <v>2010109</v>
      </c>
      <c r="B16" s="308" t="s">
        <v>164</v>
      </c>
      <c r="C16" s="304">
        <v>0</v>
      </c>
      <c r="D16" s="305">
        <v>0</v>
      </c>
      <c r="E16" s="88"/>
      <c r="F16" s="306" t="e">
        <v>#DIV/0!</v>
      </c>
      <c r="G16" s="306" t="e">
        <v>#DIV/0!</v>
      </c>
    </row>
    <row r="17" customFormat="1" spans="1:7">
      <c r="A17" s="93">
        <v>2010150</v>
      </c>
      <c r="B17" s="308" t="s">
        <v>165</v>
      </c>
      <c r="C17" s="304">
        <v>84</v>
      </c>
      <c r="D17" s="305">
        <v>90</v>
      </c>
      <c r="E17" s="88">
        <v>16</v>
      </c>
      <c r="F17" s="306">
        <v>0.19047619047619</v>
      </c>
      <c r="G17" s="306">
        <v>0.177777777777778</v>
      </c>
    </row>
    <row r="18" customFormat="1" spans="1:7">
      <c r="A18" s="93">
        <v>2010199</v>
      </c>
      <c r="B18" s="308" t="s">
        <v>166</v>
      </c>
      <c r="C18" s="304">
        <v>9</v>
      </c>
      <c r="D18" s="305">
        <v>8</v>
      </c>
      <c r="E18" s="88">
        <v>65</v>
      </c>
      <c r="F18" s="306">
        <v>7.22222222222222</v>
      </c>
      <c r="G18" s="306">
        <v>8.125</v>
      </c>
    </row>
    <row r="19" customFormat="1" spans="1:7">
      <c r="A19" s="300">
        <v>20102</v>
      </c>
      <c r="B19" s="301" t="s">
        <v>167</v>
      </c>
      <c r="C19" s="86">
        <v>295</v>
      </c>
      <c r="D19" s="86">
        <v>319</v>
      </c>
      <c r="E19" s="86">
        <v>310</v>
      </c>
      <c r="F19" s="302">
        <v>1.05084745762712</v>
      </c>
      <c r="G19" s="302">
        <v>0.971786833855799</v>
      </c>
    </row>
    <row r="20" customFormat="1" spans="1:7">
      <c r="A20" s="93">
        <v>2010201</v>
      </c>
      <c r="B20" s="303" t="s">
        <v>156</v>
      </c>
      <c r="C20" s="304">
        <v>247</v>
      </c>
      <c r="D20" s="88">
        <v>271</v>
      </c>
      <c r="E20" s="88">
        <v>263</v>
      </c>
      <c r="F20" s="306">
        <v>1.06477732793522</v>
      </c>
      <c r="G20" s="306">
        <v>0.970479704797048</v>
      </c>
    </row>
    <row r="21" customFormat="1" spans="1:7">
      <c r="A21" s="93">
        <v>2010202</v>
      </c>
      <c r="B21" s="303" t="s">
        <v>157</v>
      </c>
      <c r="C21" s="304">
        <v>0</v>
      </c>
      <c r="D21" s="88">
        <v>0</v>
      </c>
      <c r="E21" s="88"/>
      <c r="F21" s="306" t="e">
        <v>#DIV/0!</v>
      </c>
      <c r="G21" s="306" t="e">
        <v>#DIV/0!</v>
      </c>
    </row>
    <row r="22" customFormat="1" spans="1:7">
      <c r="A22" s="93">
        <v>2010203</v>
      </c>
      <c r="B22" s="307" t="s">
        <v>158</v>
      </c>
      <c r="C22" s="304">
        <v>0</v>
      </c>
      <c r="D22" s="88">
        <v>0</v>
      </c>
      <c r="E22" s="88"/>
      <c r="F22" s="306" t="e">
        <v>#DIV/0!</v>
      </c>
      <c r="G22" s="306" t="e">
        <v>#DIV/0!</v>
      </c>
    </row>
    <row r="23" customFormat="1" spans="1:7">
      <c r="A23" s="93">
        <v>2010204</v>
      </c>
      <c r="B23" s="307" t="s">
        <v>168</v>
      </c>
      <c r="C23" s="304">
        <v>17</v>
      </c>
      <c r="D23" s="88">
        <v>17</v>
      </c>
      <c r="E23" s="88">
        <v>19</v>
      </c>
      <c r="F23" s="306">
        <v>1.11764705882353</v>
      </c>
      <c r="G23" s="306">
        <v>1.11764705882353</v>
      </c>
    </row>
    <row r="24" customFormat="1" spans="1:7">
      <c r="A24" s="93">
        <v>2010205</v>
      </c>
      <c r="B24" s="307" t="s">
        <v>169</v>
      </c>
      <c r="C24" s="304">
        <v>4</v>
      </c>
      <c r="D24" s="88">
        <v>4</v>
      </c>
      <c r="E24" s="88"/>
      <c r="F24" s="306">
        <v>0</v>
      </c>
      <c r="G24" s="306">
        <v>0</v>
      </c>
    </row>
    <row r="25" customFormat="1" spans="1:7">
      <c r="A25" s="93">
        <v>2010206</v>
      </c>
      <c r="B25" s="307" t="s">
        <v>170</v>
      </c>
      <c r="C25" s="304">
        <v>10</v>
      </c>
      <c r="D25" s="88">
        <v>10</v>
      </c>
      <c r="E25" s="88"/>
      <c r="F25" s="306">
        <v>0</v>
      </c>
      <c r="G25" s="306">
        <v>0</v>
      </c>
    </row>
    <row r="26" customFormat="1" spans="1:7">
      <c r="A26" s="93">
        <v>2010250</v>
      </c>
      <c r="B26" s="307" t="s">
        <v>165</v>
      </c>
      <c r="C26" s="304">
        <v>9</v>
      </c>
      <c r="D26" s="88">
        <v>9</v>
      </c>
      <c r="E26" s="88"/>
      <c r="F26" s="306">
        <v>0</v>
      </c>
      <c r="G26" s="306">
        <v>0</v>
      </c>
    </row>
    <row r="27" customFormat="1" spans="1:7">
      <c r="A27" s="93">
        <v>2010299</v>
      </c>
      <c r="B27" s="307" t="s">
        <v>171</v>
      </c>
      <c r="C27" s="304">
        <v>8</v>
      </c>
      <c r="D27" s="88">
        <v>8</v>
      </c>
      <c r="E27" s="88">
        <v>28</v>
      </c>
      <c r="F27" s="306">
        <v>3.5</v>
      </c>
      <c r="G27" s="306">
        <v>3.5</v>
      </c>
    </row>
    <row r="28" customFormat="1" spans="1:7">
      <c r="A28" s="300">
        <v>20103</v>
      </c>
      <c r="B28" s="301" t="s">
        <v>172</v>
      </c>
      <c r="C28" s="86">
        <v>5243</v>
      </c>
      <c r="D28" s="86">
        <v>4102</v>
      </c>
      <c r="E28" s="86">
        <v>4000</v>
      </c>
      <c r="F28" s="302">
        <v>0.762921991226397</v>
      </c>
      <c r="G28" s="302">
        <v>0.975134080936129</v>
      </c>
    </row>
    <row r="29" customFormat="1" spans="1:7">
      <c r="A29" s="93">
        <v>2010301</v>
      </c>
      <c r="B29" s="303" t="s">
        <v>156</v>
      </c>
      <c r="C29" s="304">
        <v>2933</v>
      </c>
      <c r="D29" s="305">
        <v>3077</v>
      </c>
      <c r="E29" s="88">
        <v>3023</v>
      </c>
      <c r="F29" s="306">
        <v>1.03068530514831</v>
      </c>
      <c r="G29" s="306">
        <v>0.982450438739031</v>
      </c>
    </row>
    <row r="30" customFormat="1" spans="1:7">
      <c r="A30" s="93">
        <v>2010302</v>
      </c>
      <c r="B30" s="303" t="s">
        <v>157</v>
      </c>
      <c r="C30" s="304">
        <v>0</v>
      </c>
      <c r="D30" s="305">
        <v>0</v>
      </c>
      <c r="E30" s="88"/>
      <c r="F30" s="306" t="e">
        <v>#DIV/0!</v>
      </c>
      <c r="G30" s="306" t="e">
        <v>#DIV/0!</v>
      </c>
    </row>
    <row r="31" customFormat="1" spans="1:7">
      <c r="A31" s="93">
        <v>2010303</v>
      </c>
      <c r="B31" s="307" t="s">
        <v>158</v>
      </c>
      <c r="C31" s="304">
        <v>0</v>
      </c>
      <c r="D31" s="305">
        <v>0</v>
      </c>
      <c r="E31" s="88">
        <v>128</v>
      </c>
      <c r="F31" s="306" t="e">
        <v>#DIV/0!</v>
      </c>
      <c r="G31" s="306" t="e">
        <v>#DIV/0!</v>
      </c>
    </row>
    <row r="32" customFormat="1" spans="1:7">
      <c r="A32" s="93">
        <v>2010304</v>
      </c>
      <c r="B32" s="307" t="s">
        <v>173</v>
      </c>
      <c r="C32" s="304">
        <v>9</v>
      </c>
      <c r="D32" s="305">
        <v>9</v>
      </c>
      <c r="E32" s="88">
        <v>10</v>
      </c>
      <c r="F32" s="306">
        <v>1.11111111111111</v>
      </c>
      <c r="G32" s="306">
        <v>1.11111111111111</v>
      </c>
    </row>
    <row r="33" customFormat="1" spans="1:7">
      <c r="A33" s="93">
        <v>2010305</v>
      </c>
      <c r="B33" s="307" t="s">
        <v>174</v>
      </c>
      <c r="C33" s="304">
        <v>0</v>
      </c>
      <c r="D33" s="305">
        <v>0</v>
      </c>
      <c r="E33" s="88"/>
      <c r="F33" s="306" t="e">
        <v>#DIV/0!</v>
      </c>
      <c r="G33" s="306" t="e">
        <v>#DIV/0!</v>
      </c>
    </row>
    <row r="34" customFormat="1" spans="1:7">
      <c r="A34" s="93">
        <v>2010306</v>
      </c>
      <c r="B34" s="309" t="s">
        <v>175</v>
      </c>
      <c r="C34" s="304">
        <v>0</v>
      </c>
      <c r="D34" s="305">
        <v>0</v>
      </c>
      <c r="E34" s="88"/>
      <c r="F34" s="306" t="e">
        <v>#DIV/0!</v>
      </c>
      <c r="G34" s="306" t="e">
        <v>#DIV/0!</v>
      </c>
    </row>
    <row r="35" customFormat="1" spans="1:7">
      <c r="A35" s="93">
        <v>2010308</v>
      </c>
      <c r="B35" s="303" t="s">
        <v>176</v>
      </c>
      <c r="C35" s="304">
        <v>14</v>
      </c>
      <c r="D35" s="305">
        <v>34</v>
      </c>
      <c r="E35" s="88">
        <v>13</v>
      </c>
      <c r="F35" s="306">
        <v>0.928571428571429</v>
      </c>
      <c r="G35" s="306">
        <v>0.382352941176471</v>
      </c>
    </row>
    <row r="36" customFormat="1" spans="1:7">
      <c r="A36" s="93">
        <v>2010309</v>
      </c>
      <c r="B36" s="307" t="s">
        <v>177</v>
      </c>
      <c r="C36" s="304">
        <v>0</v>
      </c>
      <c r="D36" s="305">
        <v>0</v>
      </c>
      <c r="E36" s="88"/>
      <c r="F36" s="306" t="e">
        <v>#DIV/0!</v>
      </c>
      <c r="G36" s="306" t="e">
        <v>#DIV/0!</v>
      </c>
    </row>
    <row r="37" customFormat="1" spans="1:7">
      <c r="A37" s="93">
        <v>2010350</v>
      </c>
      <c r="B37" s="307" t="s">
        <v>165</v>
      </c>
      <c r="C37" s="304">
        <v>332</v>
      </c>
      <c r="D37" s="88">
        <v>328</v>
      </c>
      <c r="E37" s="88">
        <v>438</v>
      </c>
      <c r="F37" s="306">
        <v>1.31927710843373</v>
      </c>
      <c r="G37" s="306">
        <v>1.33536585365854</v>
      </c>
    </row>
    <row r="38" customFormat="1" spans="1:7">
      <c r="A38" s="93">
        <v>2010399</v>
      </c>
      <c r="B38" s="307" t="s">
        <v>178</v>
      </c>
      <c r="C38" s="304">
        <v>1955</v>
      </c>
      <c r="D38" s="88">
        <v>654</v>
      </c>
      <c r="E38" s="88">
        <v>388</v>
      </c>
      <c r="F38" s="306">
        <v>0.19846547314578</v>
      </c>
      <c r="G38" s="306">
        <v>0.593272171253823</v>
      </c>
    </row>
    <row r="39" customFormat="1" spans="1:7">
      <c r="A39" s="300">
        <v>20104</v>
      </c>
      <c r="B39" s="301" t="s">
        <v>179</v>
      </c>
      <c r="C39" s="86">
        <v>2956</v>
      </c>
      <c r="D39" s="86">
        <v>1774</v>
      </c>
      <c r="E39" s="86">
        <v>1395</v>
      </c>
      <c r="F39" s="302">
        <v>0.475981055480379</v>
      </c>
      <c r="G39" s="302">
        <v>0.793122886133033</v>
      </c>
    </row>
    <row r="40" customFormat="1" spans="1:7">
      <c r="A40" s="93">
        <v>2010401</v>
      </c>
      <c r="B40" s="303" t="s">
        <v>156</v>
      </c>
      <c r="C40" s="304">
        <v>187</v>
      </c>
      <c r="D40" s="88">
        <v>171</v>
      </c>
      <c r="E40" s="88">
        <v>181</v>
      </c>
      <c r="F40" s="306">
        <v>0.967914438502674</v>
      </c>
      <c r="G40" s="306">
        <v>1.05847953216374</v>
      </c>
    </row>
    <row r="41" customFormat="1" spans="1:7">
      <c r="A41" s="93">
        <v>2010402</v>
      </c>
      <c r="B41" s="303" t="s">
        <v>157</v>
      </c>
      <c r="C41" s="304">
        <v>0</v>
      </c>
      <c r="D41" s="88">
        <v>0</v>
      </c>
      <c r="E41" s="88"/>
      <c r="F41" s="306" t="e">
        <v>#DIV/0!</v>
      </c>
      <c r="G41" s="306" t="e">
        <v>#DIV/0!</v>
      </c>
    </row>
    <row r="42" customFormat="1" spans="1:7">
      <c r="A42" s="93">
        <v>2010403</v>
      </c>
      <c r="B42" s="307" t="s">
        <v>158</v>
      </c>
      <c r="C42" s="304">
        <v>0</v>
      </c>
      <c r="D42" s="88">
        <v>0</v>
      </c>
      <c r="E42" s="88"/>
      <c r="F42" s="306" t="e">
        <v>#DIV/0!</v>
      </c>
      <c r="G42" s="306" t="e">
        <v>#DIV/0!</v>
      </c>
    </row>
    <row r="43" customFormat="1" spans="1:7">
      <c r="A43" s="93">
        <v>2010404</v>
      </c>
      <c r="B43" s="307" t="s">
        <v>180</v>
      </c>
      <c r="C43" s="304">
        <v>0</v>
      </c>
      <c r="D43" s="88">
        <v>0</v>
      </c>
      <c r="E43" s="88"/>
      <c r="F43" s="306" t="e">
        <v>#DIV/0!</v>
      </c>
      <c r="G43" s="306" t="e">
        <v>#DIV/0!</v>
      </c>
    </row>
    <row r="44" customFormat="1" spans="1:7">
      <c r="A44" s="93">
        <v>2010405</v>
      </c>
      <c r="B44" s="307" t="s">
        <v>181</v>
      </c>
      <c r="C44" s="304">
        <v>0</v>
      </c>
      <c r="D44" s="88">
        <v>0</v>
      </c>
      <c r="E44" s="88"/>
      <c r="F44" s="306" t="e">
        <v>#DIV/0!</v>
      </c>
      <c r="G44" s="306" t="e">
        <v>#DIV/0!</v>
      </c>
    </row>
    <row r="45" customFormat="1" spans="1:7">
      <c r="A45" s="93">
        <v>2010406</v>
      </c>
      <c r="B45" s="303" t="s">
        <v>182</v>
      </c>
      <c r="C45" s="304">
        <v>0</v>
      </c>
      <c r="D45" s="88">
        <v>0</v>
      </c>
      <c r="E45" s="88"/>
      <c r="F45" s="306" t="e">
        <v>#DIV/0!</v>
      </c>
      <c r="G45" s="306" t="e">
        <v>#DIV/0!</v>
      </c>
    </row>
    <row r="46" customFormat="1" spans="1:7">
      <c r="A46" s="93">
        <v>2010407</v>
      </c>
      <c r="B46" s="303" t="s">
        <v>183</v>
      </c>
      <c r="C46" s="304">
        <v>0</v>
      </c>
      <c r="D46" s="88">
        <v>0</v>
      </c>
      <c r="E46" s="88"/>
      <c r="F46" s="306" t="e">
        <v>#DIV/0!</v>
      </c>
      <c r="G46" s="306" t="e">
        <v>#DIV/0!</v>
      </c>
    </row>
    <row r="47" customFormat="1" spans="1:7">
      <c r="A47" s="93">
        <v>2010408</v>
      </c>
      <c r="B47" s="303" t="s">
        <v>184</v>
      </c>
      <c r="C47" s="304">
        <v>1</v>
      </c>
      <c r="D47" s="88">
        <v>1</v>
      </c>
      <c r="E47" s="88">
        <v>1</v>
      </c>
      <c r="F47" s="306">
        <v>1</v>
      </c>
      <c r="G47" s="306">
        <v>1</v>
      </c>
    </row>
    <row r="48" customFormat="1" spans="1:7">
      <c r="A48" s="93">
        <v>2010450</v>
      </c>
      <c r="B48" s="303" t="s">
        <v>165</v>
      </c>
      <c r="C48" s="304">
        <v>93</v>
      </c>
      <c r="D48" s="88">
        <v>101</v>
      </c>
      <c r="E48" s="88">
        <v>84</v>
      </c>
      <c r="F48" s="306">
        <v>0.903225806451613</v>
      </c>
      <c r="G48" s="306">
        <v>0.831683168316832</v>
      </c>
    </row>
    <row r="49" customFormat="1" spans="1:7">
      <c r="A49" s="93">
        <v>2010499</v>
      </c>
      <c r="B49" s="307" t="s">
        <v>185</v>
      </c>
      <c r="C49" s="304">
        <v>2675</v>
      </c>
      <c r="D49" s="88">
        <v>1501</v>
      </c>
      <c r="E49" s="88">
        <v>1129</v>
      </c>
      <c r="F49" s="306">
        <v>0.426542056074766</v>
      </c>
      <c r="G49" s="306">
        <v>0.760159893404397</v>
      </c>
    </row>
    <row r="50" customFormat="1" spans="1:7">
      <c r="A50" s="300">
        <v>20105</v>
      </c>
      <c r="B50" s="310" t="s">
        <v>186</v>
      </c>
      <c r="C50" s="86">
        <v>290</v>
      </c>
      <c r="D50" s="86">
        <v>289</v>
      </c>
      <c r="E50" s="86">
        <v>303</v>
      </c>
      <c r="F50" s="302">
        <v>1.0448275862069</v>
      </c>
      <c r="G50" s="302">
        <v>1.04844290657439</v>
      </c>
    </row>
    <row r="51" customFormat="1" spans="1:7">
      <c r="A51" s="93">
        <v>2010501</v>
      </c>
      <c r="B51" s="307" t="s">
        <v>156</v>
      </c>
      <c r="C51" s="304">
        <v>79</v>
      </c>
      <c r="D51" s="88">
        <v>78</v>
      </c>
      <c r="E51" s="88">
        <v>65</v>
      </c>
      <c r="F51" s="306">
        <v>0.822784810126582</v>
      </c>
      <c r="G51" s="306">
        <v>0.833333333333333</v>
      </c>
    </row>
    <row r="52" customFormat="1" spans="1:7">
      <c r="A52" s="93">
        <v>2010502</v>
      </c>
      <c r="B52" s="308" t="s">
        <v>157</v>
      </c>
      <c r="C52" s="304">
        <v>0</v>
      </c>
      <c r="D52" s="88">
        <v>0</v>
      </c>
      <c r="E52" s="88"/>
      <c r="F52" s="306" t="e">
        <v>#DIV/0!</v>
      </c>
      <c r="G52" s="306" t="e">
        <v>#DIV/0!</v>
      </c>
    </row>
    <row r="53" customFormat="1" spans="1:7">
      <c r="A53" s="93">
        <v>2010503</v>
      </c>
      <c r="B53" s="303" t="s">
        <v>158</v>
      </c>
      <c r="C53" s="304">
        <v>0</v>
      </c>
      <c r="D53" s="88">
        <v>0</v>
      </c>
      <c r="E53" s="88"/>
      <c r="F53" s="306" t="e">
        <v>#DIV/0!</v>
      </c>
      <c r="G53" s="306" t="e">
        <v>#DIV/0!</v>
      </c>
    </row>
    <row r="54" customFormat="1" spans="1:7">
      <c r="A54" s="93">
        <v>2010504</v>
      </c>
      <c r="B54" s="303" t="s">
        <v>187</v>
      </c>
      <c r="C54" s="304">
        <v>0</v>
      </c>
      <c r="D54" s="88">
        <v>0</v>
      </c>
      <c r="E54" s="88"/>
      <c r="F54" s="306" t="e">
        <v>#DIV/0!</v>
      </c>
      <c r="G54" s="306" t="e">
        <v>#DIV/0!</v>
      </c>
    </row>
    <row r="55" customFormat="1" spans="1:7">
      <c r="A55" s="93">
        <v>2010505</v>
      </c>
      <c r="B55" s="303" t="s">
        <v>188</v>
      </c>
      <c r="C55" s="304">
        <v>3</v>
      </c>
      <c r="D55" s="88">
        <v>3</v>
      </c>
      <c r="E55" s="88">
        <v>3</v>
      </c>
      <c r="F55" s="306">
        <v>1</v>
      </c>
      <c r="G55" s="306">
        <v>1</v>
      </c>
    </row>
    <row r="56" customFormat="1" spans="1:7">
      <c r="A56" s="93">
        <v>2010506</v>
      </c>
      <c r="B56" s="307" t="s">
        <v>189</v>
      </c>
      <c r="C56" s="304">
        <v>0</v>
      </c>
      <c r="D56" s="88">
        <v>0</v>
      </c>
      <c r="E56" s="88"/>
      <c r="F56" s="306" t="e">
        <v>#DIV/0!</v>
      </c>
      <c r="G56" s="306" t="e">
        <v>#DIV/0!</v>
      </c>
    </row>
    <row r="57" customFormat="1" spans="1:7">
      <c r="A57" s="93">
        <v>2010507</v>
      </c>
      <c r="B57" s="307" t="s">
        <v>190</v>
      </c>
      <c r="C57" s="304">
        <v>0</v>
      </c>
      <c r="D57" s="88">
        <v>0</v>
      </c>
      <c r="E57" s="88">
        <v>50</v>
      </c>
      <c r="F57" s="306" t="e">
        <v>#DIV/0!</v>
      </c>
      <c r="G57" s="306" t="e">
        <v>#DIV/0!</v>
      </c>
    </row>
    <row r="58" customFormat="1" spans="1:7">
      <c r="A58" s="93">
        <v>2010508</v>
      </c>
      <c r="B58" s="307" t="s">
        <v>191</v>
      </c>
      <c r="C58" s="304">
        <v>107</v>
      </c>
      <c r="D58" s="88">
        <v>107</v>
      </c>
      <c r="E58" s="88">
        <v>87</v>
      </c>
      <c r="F58" s="306">
        <v>0.813084112149533</v>
      </c>
      <c r="G58" s="306">
        <v>0.813084112149533</v>
      </c>
    </row>
    <row r="59" customFormat="1" spans="1:7">
      <c r="A59" s="93">
        <v>2010550</v>
      </c>
      <c r="B59" s="303" t="s">
        <v>165</v>
      </c>
      <c r="C59" s="304">
        <v>82</v>
      </c>
      <c r="D59" s="88">
        <v>81</v>
      </c>
      <c r="E59" s="88">
        <v>76</v>
      </c>
      <c r="F59" s="306">
        <v>0.926829268292683</v>
      </c>
      <c r="G59" s="306">
        <v>0.938271604938272</v>
      </c>
    </row>
    <row r="60" customFormat="1" spans="1:7">
      <c r="A60" s="93">
        <v>2010599</v>
      </c>
      <c r="B60" s="307" t="s">
        <v>192</v>
      </c>
      <c r="C60" s="304">
        <v>19</v>
      </c>
      <c r="D60" s="88">
        <v>20</v>
      </c>
      <c r="E60" s="88">
        <v>22</v>
      </c>
      <c r="F60" s="306">
        <v>1.15789473684211</v>
      </c>
      <c r="G60" s="306">
        <v>1.1</v>
      </c>
    </row>
    <row r="61" customFormat="1" spans="1:7">
      <c r="A61" s="300">
        <v>20106</v>
      </c>
      <c r="B61" s="311" t="s">
        <v>193</v>
      </c>
      <c r="C61" s="86">
        <v>619</v>
      </c>
      <c r="D61" s="86">
        <v>685</v>
      </c>
      <c r="E61" s="86">
        <v>815</v>
      </c>
      <c r="F61" s="302">
        <v>1.29725363489499</v>
      </c>
      <c r="G61" s="302">
        <v>1.17226277372263</v>
      </c>
    </row>
    <row r="62" customFormat="1" spans="1:7">
      <c r="A62" s="93">
        <v>2010601</v>
      </c>
      <c r="B62" s="307" t="s">
        <v>156</v>
      </c>
      <c r="C62" s="304">
        <v>118</v>
      </c>
      <c r="D62" s="88">
        <v>103</v>
      </c>
      <c r="E62" s="88">
        <v>121</v>
      </c>
      <c r="F62" s="306">
        <v>1.02542372881356</v>
      </c>
      <c r="G62" s="306">
        <v>1.1747572815534</v>
      </c>
    </row>
    <row r="63" customFormat="1" spans="1:7">
      <c r="A63" s="93">
        <v>2010602</v>
      </c>
      <c r="B63" s="308" t="s">
        <v>157</v>
      </c>
      <c r="C63" s="304">
        <v>0</v>
      </c>
      <c r="D63" s="88">
        <v>0</v>
      </c>
      <c r="E63" s="88"/>
      <c r="F63" s="306" t="e">
        <v>#DIV/0!</v>
      </c>
      <c r="G63" s="306" t="e">
        <v>#DIV/0!</v>
      </c>
    </row>
    <row r="64" customFormat="1" spans="1:7">
      <c r="A64" s="93">
        <v>2010603</v>
      </c>
      <c r="B64" s="308" t="s">
        <v>158</v>
      </c>
      <c r="C64" s="304">
        <v>0</v>
      </c>
      <c r="D64" s="88">
        <v>0</v>
      </c>
      <c r="E64" s="88"/>
      <c r="F64" s="306" t="e">
        <v>#DIV/0!</v>
      </c>
      <c r="G64" s="306" t="e">
        <v>#DIV/0!</v>
      </c>
    </row>
    <row r="65" customFormat="1" spans="1:7">
      <c r="A65" s="93">
        <v>2010604</v>
      </c>
      <c r="B65" s="308" t="s">
        <v>194</v>
      </c>
      <c r="C65" s="304">
        <v>0</v>
      </c>
      <c r="D65" s="88">
        <v>0</v>
      </c>
      <c r="E65" s="88"/>
      <c r="F65" s="306" t="e">
        <v>#DIV/0!</v>
      </c>
      <c r="G65" s="306" t="e">
        <v>#DIV/0!</v>
      </c>
    </row>
    <row r="66" customFormat="1" spans="1:7">
      <c r="A66" s="93">
        <v>2010605</v>
      </c>
      <c r="B66" s="308" t="s">
        <v>195</v>
      </c>
      <c r="C66" s="304">
        <v>56</v>
      </c>
      <c r="D66" s="88">
        <v>53</v>
      </c>
      <c r="E66" s="88">
        <v>56</v>
      </c>
      <c r="F66" s="306">
        <v>1</v>
      </c>
      <c r="G66" s="306">
        <v>1.05660377358491</v>
      </c>
    </row>
    <row r="67" customFormat="1" spans="1:7">
      <c r="A67" s="93">
        <v>2010606</v>
      </c>
      <c r="B67" s="308" t="s">
        <v>196</v>
      </c>
      <c r="C67" s="304">
        <v>0</v>
      </c>
      <c r="D67" s="88">
        <v>0</v>
      </c>
      <c r="E67" s="88"/>
      <c r="F67" s="306" t="e">
        <v>#DIV/0!</v>
      </c>
      <c r="G67" s="306" t="e">
        <v>#DIV/0!</v>
      </c>
    </row>
    <row r="68" customFormat="1" spans="1:7">
      <c r="A68" s="93">
        <v>2010607</v>
      </c>
      <c r="B68" s="303" t="s">
        <v>197</v>
      </c>
      <c r="C68" s="304">
        <v>15</v>
      </c>
      <c r="D68" s="88">
        <v>7</v>
      </c>
      <c r="E68" s="88">
        <v>34</v>
      </c>
      <c r="F68" s="306">
        <v>2.26666666666667</v>
      </c>
      <c r="G68" s="306">
        <v>4.85714285714286</v>
      </c>
    </row>
    <row r="69" customFormat="1" spans="1:7">
      <c r="A69" s="93">
        <v>2010608</v>
      </c>
      <c r="B69" s="307" t="s">
        <v>198</v>
      </c>
      <c r="C69" s="304">
        <v>7</v>
      </c>
      <c r="D69" s="88">
        <v>7</v>
      </c>
      <c r="E69" s="88">
        <v>192</v>
      </c>
      <c r="F69" s="306">
        <v>27.4285714285714</v>
      </c>
      <c r="G69" s="306">
        <v>27.4285714285714</v>
      </c>
    </row>
    <row r="70" customFormat="1" spans="1:7">
      <c r="A70" s="93">
        <v>2010650</v>
      </c>
      <c r="B70" s="307" t="s">
        <v>165</v>
      </c>
      <c r="C70" s="304">
        <v>265</v>
      </c>
      <c r="D70" s="88">
        <v>271</v>
      </c>
      <c r="E70" s="88">
        <v>279</v>
      </c>
      <c r="F70" s="306">
        <v>1.05283018867925</v>
      </c>
      <c r="G70" s="306">
        <v>1.02952029520295</v>
      </c>
    </row>
    <row r="71" customFormat="1" spans="1:7">
      <c r="A71" s="93">
        <v>2010699</v>
      </c>
      <c r="B71" s="307" t="s">
        <v>199</v>
      </c>
      <c r="C71" s="304">
        <v>158</v>
      </c>
      <c r="D71" s="88">
        <v>244</v>
      </c>
      <c r="E71" s="88">
        <v>133</v>
      </c>
      <c r="F71" s="306">
        <v>0.765822784810127</v>
      </c>
      <c r="G71" s="306">
        <v>0.495901639344262</v>
      </c>
    </row>
    <row r="72" customFormat="1" spans="1:7">
      <c r="A72" s="300">
        <v>20107</v>
      </c>
      <c r="B72" s="301" t="s">
        <v>200</v>
      </c>
      <c r="C72" s="86">
        <v>0</v>
      </c>
      <c r="D72" s="86">
        <v>168</v>
      </c>
      <c r="E72" s="86">
        <v>0</v>
      </c>
      <c r="F72" s="302" t="e">
        <v>#DIV/0!</v>
      </c>
      <c r="G72" s="302">
        <v>0</v>
      </c>
    </row>
    <row r="73" customFormat="1" spans="1:7">
      <c r="A73" s="93">
        <v>2010701</v>
      </c>
      <c r="B73" s="303" t="s">
        <v>156</v>
      </c>
      <c r="C73" s="88"/>
      <c r="D73" s="88">
        <v>0</v>
      </c>
      <c r="E73" s="88"/>
      <c r="F73" s="306" t="e">
        <v>#DIV/0!</v>
      </c>
      <c r="G73" s="306" t="e">
        <v>#DIV/0!</v>
      </c>
    </row>
    <row r="74" customFormat="1" spans="1:7">
      <c r="A74" s="93">
        <v>2010702</v>
      </c>
      <c r="B74" s="303" t="s">
        <v>157</v>
      </c>
      <c r="C74" s="88"/>
      <c r="D74" s="88">
        <v>0</v>
      </c>
      <c r="E74" s="88"/>
      <c r="F74" s="306" t="e">
        <v>#DIV/0!</v>
      </c>
      <c r="G74" s="306" t="e">
        <v>#DIV/0!</v>
      </c>
    </row>
    <row r="75" customFormat="1" spans="1:7">
      <c r="A75" s="93">
        <v>2010703</v>
      </c>
      <c r="B75" s="307" t="s">
        <v>158</v>
      </c>
      <c r="C75" s="88"/>
      <c r="D75" s="88">
        <v>0</v>
      </c>
      <c r="E75" s="88"/>
      <c r="F75" s="306" t="e">
        <v>#DIV/0!</v>
      </c>
      <c r="G75" s="306" t="e">
        <v>#DIV/0!</v>
      </c>
    </row>
    <row r="76" customFormat="1" spans="1:7">
      <c r="A76" s="93">
        <v>2010709</v>
      </c>
      <c r="B76" s="303" t="s">
        <v>197</v>
      </c>
      <c r="C76" s="88"/>
      <c r="D76" s="88">
        <v>0</v>
      </c>
      <c r="E76" s="88"/>
      <c r="F76" s="306" t="e">
        <v>#DIV/0!</v>
      </c>
      <c r="G76" s="306" t="e">
        <v>#DIV/0!</v>
      </c>
    </row>
    <row r="77" customFormat="1" spans="1:7">
      <c r="A77" s="93">
        <v>2010710</v>
      </c>
      <c r="B77" s="307" t="s">
        <v>201</v>
      </c>
      <c r="C77" s="88"/>
      <c r="D77" s="88">
        <v>0</v>
      </c>
      <c r="E77" s="88"/>
      <c r="F77" s="306" t="e">
        <v>#DIV/0!</v>
      </c>
      <c r="G77" s="306" t="e">
        <v>#DIV/0!</v>
      </c>
    </row>
    <row r="78" customFormat="1" spans="1:7">
      <c r="A78" s="93">
        <v>2010750</v>
      </c>
      <c r="B78" s="307" t="s">
        <v>165</v>
      </c>
      <c r="C78" s="88"/>
      <c r="D78" s="88">
        <v>0</v>
      </c>
      <c r="E78" s="88"/>
      <c r="F78" s="306" t="e">
        <v>#DIV/0!</v>
      </c>
      <c r="G78" s="306" t="e">
        <v>#DIV/0!</v>
      </c>
    </row>
    <row r="79" customFormat="1" spans="1:7">
      <c r="A79" s="93">
        <v>2010799</v>
      </c>
      <c r="B79" s="307" t="s">
        <v>202</v>
      </c>
      <c r="C79" s="88"/>
      <c r="D79" s="88">
        <v>168</v>
      </c>
      <c r="E79" s="88"/>
      <c r="F79" s="306" t="e">
        <v>#DIV/0!</v>
      </c>
      <c r="G79" s="306">
        <v>0</v>
      </c>
    </row>
    <row r="80" customFormat="1" spans="1:7">
      <c r="A80" s="300">
        <v>20108</v>
      </c>
      <c r="B80" s="310" t="s">
        <v>203</v>
      </c>
      <c r="C80" s="86">
        <v>181</v>
      </c>
      <c r="D80" s="86">
        <v>183</v>
      </c>
      <c r="E80" s="86">
        <v>184</v>
      </c>
      <c r="F80" s="302">
        <v>1.03314917127072</v>
      </c>
      <c r="G80" s="302">
        <v>1.02185792349727</v>
      </c>
    </row>
    <row r="81" customFormat="1" spans="1:7">
      <c r="A81" s="93">
        <v>2010801</v>
      </c>
      <c r="B81" s="303" t="s">
        <v>156</v>
      </c>
      <c r="C81" s="304">
        <v>85</v>
      </c>
      <c r="D81" s="88">
        <v>90</v>
      </c>
      <c r="E81" s="88">
        <v>104</v>
      </c>
      <c r="F81" s="306">
        <v>1.23529411764706</v>
      </c>
      <c r="G81" s="306">
        <v>1.16666666666667</v>
      </c>
    </row>
    <row r="82" customFormat="1" spans="1:7">
      <c r="A82" s="93">
        <v>2010802</v>
      </c>
      <c r="B82" s="303" t="s">
        <v>157</v>
      </c>
      <c r="C82" s="304">
        <v>0</v>
      </c>
      <c r="D82" s="88">
        <v>0</v>
      </c>
      <c r="E82" s="88"/>
      <c r="F82" s="306" t="e">
        <v>#DIV/0!</v>
      </c>
      <c r="G82" s="306" t="e">
        <v>#DIV/0!</v>
      </c>
    </row>
    <row r="83" customFormat="1" spans="1:7">
      <c r="A83" s="93">
        <v>2010803</v>
      </c>
      <c r="B83" s="303" t="s">
        <v>158</v>
      </c>
      <c r="C83" s="304">
        <v>0</v>
      </c>
      <c r="D83" s="88">
        <v>0</v>
      </c>
      <c r="E83" s="88"/>
      <c r="F83" s="306" t="e">
        <v>#DIV/0!</v>
      </c>
      <c r="G83" s="306" t="e">
        <v>#DIV/0!</v>
      </c>
    </row>
    <row r="84" customFormat="1" spans="1:7">
      <c r="A84" s="93">
        <v>2010804</v>
      </c>
      <c r="B84" s="312" t="s">
        <v>204</v>
      </c>
      <c r="C84" s="304">
        <v>20</v>
      </c>
      <c r="D84" s="88">
        <v>20</v>
      </c>
      <c r="E84" s="88">
        <v>60</v>
      </c>
      <c r="F84" s="306">
        <v>3</v>
      </c>
      <c r="G84" s="306">
        <v>3</v>
      </c>
    </row>
    <row r="85" customFormat="1" spans="1:7">
      <c r="A85" s="93">
        <v>2010805</v>
      </c>
      <c r="B85" s="307" t="s">
        <v>205</v>
      </c>
      <c r="C85" s="304">
        <v>0</v>
      </c>
      <c r="D85" s="88">
        <v>0</v>
      </c>
      <c r="E85" s="88"/>
      <c r="F85" s="306" t="e">
        <v>#DIV/0!</v>
      </c>
      <c r="G85" s="306" t="e">
        <v>#DIV/0!</v>
      </c>
    </row>
    <row r="86" customFormat="1" spans="1:7">
      <c r="A86" s="93">
        <v>2010806</v>
      </c>
      <c r="B86" s="307" t="s">
        <v>197</v>
      </c>
      <c r="C86" s="304">
        <v>0</v>
      </c>
      <c r="D86" s="88">
        <v>0</v>
      </c>
      <c r="E86" s="88"/>
      <c r="F86" s="306" t="e">
        <v>#DIV/0!</v>
      </c>
      <c r="G86" s="306" t="e">
        <v>#DIV/0!</v>
      </c>
    </row>
    <row r="87" customFormat="1" spans="1:7">
      <c r="A87" s="93">
        <v>2010850</v>
      </c>
      <c r="B87" s="307" t="s">
        <v>165</v>
      </c>
      <c r="C87" s="304">
        <v>0</v>
      </c>
      <c r="D87" s="88">
        <v>0</v>
      </c>
      <c r="E87" s="88"/>
      <c r="F87" s="306" t="e">
        <v>#DIV/0!</v>
      </c>
      <c r="G87" s="306" t="e">
        <v>#DIV/0!</v>
      </c>
    </row>
    <row r="88" customFormat="1" spans="1:7">
      <c r="A88" s="93">
        <v>2010899</v>
      </c>
      <c r="B88" s="308" t="s">
        <v>206</v>
      </c>
      <c r="C88" s="304">
        <v>76</v>
      </c>
      <c r="D88" s="88">
        <v>73</v>
      </c>
      <c r="E88" s="88">
        <v>20</v>
      </c>
      <c r="F88" s="306">
        <v>0.289473684210526</v>
      </c>
      <c r="G88" s="306">
        <v>0.301369863013699</v>
      </c>
    </row>
    <row r="89" customFormat="1" spans="1:7">
      <c r="A89" s="300">
        <v>20109</v>
      </c>
      <c r="B89" s="301" t="s">
        <v>207</v>
      </c>
      <c r="C89" s="86">
        <v>0</v>
      </c>
      <c r="D89" s="86">
        <v>0</v>
      </c>
      <c r="E89" s="86">
        <v>0</v>
      </c>
      <c r="F89" s="302" t="e">
        <v>#DIV/0!</v>
      </c>
      <c r="G89" s="302" t="e">
        <v>#DIV/0!</v>
      </c>
    </row>
    <row r="90" customFormat="1" spans="1:7">
      <c r="A90" s="93">
        <v>2010901</v>
      </c>
      <c r="B90" s="303" t="s">
        <v>156</v>
      </c>
      <c r="C90" s="88"/>
      <c r="D90" s="88"/>
      <c r="E90" s="88"/>
      <c r="F90" s="306" t="e">
        <v>#DIV/0!</v>
      </c>
      <c r="G90" s="306" t="e">
        <v>#DIV/0!</v>
      </c>
    </row>
    <row r="91" customFormat="1" spans="1:7">
      <c r="A91" s="93">
        <v>2010902</v>
      </c>
      <c r="B91" s="307" t="s">
        <v>157</v>
      </c>
      <c r="C91" s="88"/>
      <c r="D91" s="88"/>
      <c r="E91" s="88"/>
      <c r="F91" s="306" t="e">
        <v>#DIV/0!</v>
      </c>
      <c r="G91" s="306" t="e">
        <v>#DIV/0!</v>
      </c>
    </row>
    <row r="92" customFormat="1" spans="1:7">
      <c r="A92" s="93">
        <v>2010903</v>
      </c>
      <c r="B92" s="307" t="s">
        <v>158</v>
      </c>
      <c r="C92" s="88"/>
      <c r="D92" s="88"/>
      <c r="E92" s="88"/>
      <c r="F92" s="306" t="e">
        <v>#DIV/0!</v>
      </c>
      <c r="G92" s="306" t="e">
        <v>#DIV/0!</v>
      </c>
    </row>
    <row r="93" customFormat="1" spans="1:7">
      <c r="A93" s="93">
        <v>2010905</v>
      </c>
      <c r="B93" s="303" t="s">
        <v>208</v>
      </c>
      <c r="C93" s="88"/>
      <c r="D93" s="88"/>
      <c r="E93" s="88"/>
      <c r="F93" s="306" t="e">
        <v>#DIV/0!</v>
      </c>
      <c r="G93" s="306" t="e">
        <v>#DIV/0!</v>
      </c>
    </row>
    <row r="94" customFormat="1" spans="1:7">
      <c r="A94" s="93">
        <v>2010907</v>
      </c>
      <c r="B94" s="303" t="s">
        <v>209</v>
      </c>
      <c r="C94" s="88"/>
      <c r="D94" s="88"/>
      <c r="E94" s="88"/>
      <c r="F94" s="306" t="e">
        <v>#DIV/0!</v>
      </c>
      <c r="G94" s="306" t="e">
        <v>#DIV/0!</v>
      </c>
    </row>
    <row r="95" customFormat="1" spans="1:7">
      <c r="A95" s="93">
        <v>2010908</v>
      </c>
      <c r="B95" s="303" t="s">
        <v>197</v>
      </c>
      <c r="C95" s="88"/>
      <c r="D95" s="88"/>
      <c r="E95" s="88"/>
      <c r="F95" s="306" t="e">
        <v>#DIV/0!</v>
      </c>
      <c r="G95" s="306" t="e">
        <v>#DIV/0!</v>
      </c>
    </row>
    <row r="96" customFormat="1" spans="1:7">
      <c r="A96" s="93">
        <v>2010909</v>
      </c>
      <c r="B96" s="303" t="s">
        <v>210</v>
      </c>
      <c r="C96" s="88"/>
      <c r="D96" s="88"/>
      <c r="E96" s="88"/>
      <c r="F96" s="306" t="e">
        <v>#DIV/0!</v>
      </c>
      <c r="G96" s="306" t="e">
        <v>#DIV/0!</v>
      </c>
    </row>
    <row r="97" customFormat="1" spans="1:7">
      <c r="A97" s="93">
        <v>2010910</v>
      </c>
      <c r="B97" s="303" t="s">
        <v>211</v>
      </c>
      <c r="C97" s="88"/>
      <c r="D97" s="88"/>
      <c r="E97" s="88"/>
      <c r="F97" s="306" t="e">
        <v>#DIV/0!</v>
      </c>
      <c r="G97" s="306" t="e">
        <v>#DIV/0!</v>
      </c>
    </row>
    <row r="98" customFormat="1" spans="1:7">
      <c r="A98" s="93">
        <v>2010911</v>
      </c>
      <c r="B98" s="303" t="s">
        <v>212</v>
      </c>
      <c r="C98" s="88"/>
      <c r="D98" s="88"/>
      <c r="E98" s="88"/>
      <c r="F98" s="306" t="e">
        <v>#DIV/0!</v>
      </c>
      <c r="G98" s="306" t="e">
        <v>#DIV/0!</v>
      </c>
    </row>
    <row r="99" customFormat="1" spans="1:7">
      <c r="A99" s="93">
        <v>2010912</v>
      </c>
      <c r="B99" s="303" t="s">
        <v>213</v>
      </c>
      <c r="C99" s="88"/>
      <c r="D99" s="88"/>
      <c r="E99" s="88"/>
      <c r="F99" s="306" t="e">
        <v>#DIV/0!</v>
      </c>
      <c r="G99" s="306" t="e">
        <v>#DIV/0!</v>
      </c>
    </row>
    <row r="100" customFormat="1" spans="1:7">
      <c r="A100" s="93">
        <v>2010950</v>
      </c>
      <c r="B100" s="307" t="s">
        <v>165</v>
      </c>
      <c r="C100" s="88"/>
      <c r="D100" s="88"/>
      <c r="E100" s="88"/>
      <c r="F100" s="306" t="e">
        <v>#DIV/0!</v>
      </c>
      <c r="G100" s="306" t="e">
        <v>#DIV/0!</v>
      </c>
    </row>
    <row r="101" customFormat="1" spans="1:7">
      <c r="A101" s="93">
        <v>2010999</v>
      </c>
      <c r="B101" s="307" t="s">
        <v>214</v>
      </c>
      <c r="C101" s="88"/>
      <c r="D101" s="88"/>
      <c r="E101" s="88"/>
      <c r="F101" s="306" t="e">
        <v>#DIV/0!</v>
      </c>
      <c r="G101" s="306" t="e">
        <v>#DIV/0!</v>
      </c>
    </row>
    <row r="102" customFormat="1" spans="1:7">
      <c r="A102" s="300">
        <v>20111</v>
      </c>
      <c r="B102" s="313" t="s">
        <v>215</v>
      </c>
      <c r="C102" s="86">
        <v>438</v>
      </c>
      <c r="D102" s="86">
        <v>532</v>
      </c>
      <c r="E102" s="86">
        <v>502</v>
      </c>
      <c r="F102" s="302">
        <v>1.14840182648402</v>
      </c>
      <c r="G102" s="302">
        <v>0.945488721804511</v>
      </c>
    </row>
    <row r="103" customFormat="1" spans="1:7">
      <c r="A103" s="93">
        <v>2011101</v>
      </c>
      <c r="B103" s="303" t="s">
        <v>156</v>
      </c>
      <c r="C103" s="304">
        <v>369</v>
      </c>
      <c r="D103" s="88">
        <v>405</v>
      </c>
      <c r="E103" s="88">
        <v>427</v>
      </c>
      <c r="F103" s="306">
        <v>1.15718157181572</v>
      </c>
      <c r="G103" s="306">
        <v>1.05432098765432</v>
      </c>
    </row>
    <row r="104" customFormat="1" spans="1:7">
      <c r="A104" s="93">
        <v>2011102</v>
      </c>
      <c r="B104" s="303" t="s">
        <v>157</v>
      </c>
      <c r="C104" s="304">
        <v>0</v>
      </c>
      <c r="D104" s="88">
        <v>0</v>
      </c>
      <c r="E104" s="88"/>
      <c r="F104" s="306" t="e">
        <v>#DIV/0!</v>
      </c>
      <c r="G104" s="306" t="e">
        <v>#DIV/0!</v>
      </c>
    </row>
    <row r="105" customFormat="1" spans="1:7">
      <c r="A105" s="93">
        <v>2011103</v>
      </c>
      <c r="B105" s="303" t="s">
        <v>158</v>
      </c>
      <c r="C105" s="304">
        <v>0</v>
      </c>
      <c r="D105" s="88">
        <v>0</v>
      </c>
      <c r="E105" s="88"/>
      <c r="F105" s="306" t="e">
        <v>#DIV/0!</v>
      </c>
      <c r="G105" s="306" t="e">
        <v>#DIV/0!</v>
      </c>
    </row>
    <row r="106" customFormat="1" spans="1:7">
      <c r="A106" s="93">
        <v>2011104</v>
      </c>
      <c r="B106" s="307" t="s">
        <v>216</v>
      </c>
      <c r="C106" s="304">
        <v>18</v>
      </c>
      <c r="D106" s="88">
        <v>18</v>
      </c>
      <c r="E106" s="88">
        <v>17</v>
      </c>
      <c r="F106" s="306">
        <v>1</v>
      </c>
      <c r="G106" s="306">
        <v>1</v>
      </c>
    </row>
    <row r="107" customFormat="1" spans="1:7">
      <c r="A107" s="93">
        <v>2011105</v>
      </c>
      <c r="B107" s="307" t="s">
        <v>217</v>
      </c>
      <c r="C107" s="304">
        <v>0</v>
      </c>
      <c r="D107" s="88">
        <v>0</v>
      </c>
      <c r="E107" s="88"/>
      <c r="F107" s="306" t="e">
        <v>#DIV/0!</v>
      </c>
      <c r="G107" s="306" t="e">
        <v>#DIV/0!</v>
      </c>
    </row>
    <row r="108" customFormat="1" spans="1:7">
      <c r="A108" s="93">
        <v>2011106</v>
      </c>
      <c r="B108" s="307" t="s">
        <v>218</v>
      </c>
      <c r="C108" s="304">
        <v>28</v>
      </c>
      <c r="D108" s="88">
        <v>28</v>
      </c>
      <c r="E108" s="88"/>
      <c r="F108" s="306">
        <v>0</v>
      </c>
      <c r="G108" s="306">
        <v>0</v>
      </c>
    </row>
    <row r="109" customFormat="1" spans="1:7">
      <c r="A109" s="93">
        <v>2011150</v>
      </c>
      <c r="B109" s="303" t="s">
        <v>165</v>
      </c>
      <c r="C109" s="304">
        <v>0</v>
      </c>
      <c r="D109" s="88">
        <v>0</v>
      </c>
      <c r="E109" s="88"/>
      <c r="F109" s="306" t="e">
        <v>#DIV/0!</v>
      </c>
      <c r="G109" s="306" t="e">
        <v>#DIV/0!</v>
      </c>
    </row>
    <row r="110" customFormat="1" spans="1:7">
      <c r="A110" s="93">
        <v>2011199</v>
      </c>
      <c r="B110" s="303" t="s">
        <v>219</v>
      </c>
      <c r="C110" s="304">
        <v>23</v>
      </c>
      <c r="D110" s="88">
        <v>81</v>
      </c>
      <c r="E110" s="88">
        <v>58</v>
      </c>
      <c r="F110" s="306">
        <v>2.52173913043478</v>
      </c>
      <c r="G110" s="306">
        <v>0.716049382716049</v>
      </c>
    </row>
    <row r="111" customFormat="1" spans="1:7">
      <c r="A111" s="300">
        <v>20113</v>
      </c>
      <c r="B111" s="314" t="s">
        <v>220</v>
      </c>
      <c r="C111" s="86">
        <v>0</v>
      </c>
      <c r="D111" s="86">
        <v>0</v>
      </c>
      <c r="E111" s="86">
        <v>0</v>
      </c>
      <c r="F111" s="302" t="e">
        <v>#DIV/0!</v>
      </c>
      <c r="G111" s="302" t="e">
        <v>#DIV/0!</v>
      </c>
    </row>
    <row r="112" customFormat="1" spans="1:7">
      <c r="A112" s="93">
        <v>2011301</v>
      </c>
      <c r="B112" s="303" t="s">
        <v>156</v>
      </c>
      <c r="C112" s="88"/>
      <c r="D112" s="88"/>
      <c r="E112" s="88"/>
      <c r="F112" s="306" t="e">
        <v>#DIV/0!</v>
      </c>
      <c r="G112" s="306" t="e">
        <v>#DIV/0!</v>
      </c>
    </row>
    <row r="113" customFormat="1" spans="1:7">
      <c r="A113" s="93">
        <v>2011302</v>
      </c>
      <c r="B113" s="303" t="s">
        <v>157</v>
      </c>
      <c r="C113" s="88"/>
      <c r="D113" s="88"/>
      <c r="E113" s="88"/>
      <c r="F113" s="306" t="e">
        <v>#DIV/0!</v>
      </c>
      <c r="G113" s="306" t="e">
        <v>#DIV/0!</v>
      </c>
    </row>
    <row r="114" customFormat="1" spans="1:7">
      <c r="A114" s="93">
        <v>2011303</v>
      </c>
      <c r="B114" s="303" t="s">
        <v>158</v>
      </c>
      <c r="C114" s="88"/>
      <c r="D114" s="88"/>
      <c r="E114" s="88"/>
      <c r="F114" s="306" t="e">
        <v>#DIV/0!</v>
      </c>
      <c r="G114" s="306" t="e">
        <v>#DIV/0!</v>
      </c>
    </row>
    <row r="115" customFormat="1" spans="1:7">
      <c r="A115" s="93">
        <v>2011304</v>
      </c>
      <c r="B115" s="307" t="s">
        <v>221</v>
      </c>
      <c r="C115" s="88"/>
      <c r="D115" s="88"/>
      <c r="E115" s="88"/>
      <c r="F115" s="306" t="e">
        <v>#DIV/0!</v>
      </c>
      <c r="G115" s="306" t="e">
        <v>#DIV/0!</v>
      </c>
    </row>
    <row r="116" customFormat="1" spans="1:7">
      <c r="A116" s="93">
        <v>2011305</v>
      </c>
      <c r="B116" s="307" t="s">
        <v>222</v>
      </c>
      <c r="C116" s="88"/>
      <c r="D116" s="88"/>
      <c r="E116" s="88"/>
      <c r="F116" s="306" t="e">
        <v>#DIV/0!</v>
      </c>
      <c r="G116" s="306" t="e">
        <v>#DIV/0!</v>
      </c>
    </row>
    <row r="117" customFormat="1" spans="1:7">
      <c r="A117" s="93">
        <v>2011306</v>
      </c>
      <c r="B117" s="307" t="s">
        <v>223</v>
      </c>
      <c r="C117" s="88"/>
      <c r="D117" s="88"/>
      <c r="E117" s="88"/>
      <c r="F117" s="306" t="e">
        <v>#DIV/0!</v>
      </c>
      <c r="G117" s="306" t="e">
        <v>#DIV/0!</v>
      </c>
    </row>
    <row r="118" customFormat="1" spans="1:7">
      <c r="A118" s="93">
        <v>2011307</v>
      </c>
      <c r="B118" s="303" t="s">
        <v>224</v>
      </c>
      <c r="C118" s="88"/>
      <c r="D118" s="88"/>
      <c r="E118" s="88"/>
      <c r="F118" s="306" t="e">
        <v>#DIV/0!</v>
      </c>
      <c r="G118" s="306" t="e">
        <v>#DIV/0!</v>
      </c>
    </row>
    <row r="119" customFormat="1" spans="1:7">
      <c r="A119" s="93">
        <v>2011308</v>
      </c>
      <c r="B119" s="303" t="s">
        <v>225</v>
      </c>
      <c r="C119" s="88"/>
      <c r="D119" s="88"/>
      <c r="E119" s="88"/>
      <c r="F119" s="306" t="e">
        <v>#DIV/0!</v>
      </c>
      <c r="G119" s="306" t="e">
        <v>#DIV/0!</v>
      </c>
    </row>
    <row r="120" customFormat="1" spans="1:7">
      <c r="A120" s="93">
        <v>2011350</v>
      </c>
      <c r="B120" s="303" t="s">
        <v>165</v>
      </c>
      <c r="C120" s="88"/>
      <c r="D120" s="88"/>
      <c r="E120" s="88"/>
      <c r="F120" s="306" t="e">
        <v>#DIV/0!</v>
      </c>
      <c r="G120" s="306" t="e">
        <v>#DIV/0!</v>
      </c>
    </row>
    <row r="121" customFormat="1" spans="1:7">
      <c r="A121" s="93">
        <v>2011399</v>
      </c>
      <c r="B121" s="307" t="s">
        <v>226</v>
      </c>
      <c r="C121" s="88"/>
      <c r="D121" s="88"/>
      <c r="E121" s="88"/>
      <c r="F121" s="306" t="e">
        <v>#DIV/0!</v>
      </c>
      <c r="G121" s="306" t="e">
        <v>#DIV/0!</v>
      </c>
    </row>
    <row r="122" customFormat="1" spans="1:7">
      <c r="A122" s="300">
        <v>20114</v>
      </c>
      <c r="B122" s="310" t="s">
        <v>227</v>
      </c>
      <c r="C122" s="86">
        <v>0</v>
      </c>
      <c r="D122" s="86">
        <v>0</v>
      </c>
      <c r="E122" s="86">
        <v>0</v>
      </c>
      <c r="F122" s="302" t="e">
        <v>#DIV/0!</v>
      </c>
      <c r="G122" s="302" t="e">
        <v>#DIV/0!</v>
      </c>
    </row>
    <row r="123" customFormat="1" spans="1:7">
      <c r="A123" s="93">
        <v>2011401</v>
      </c>
      <c r="B123" s="307" t="s">
        <v>156</v>
      </c>
      <c r="C123" s="88"/>
      <c r="D123" s="88"/>
      <c r="E123" s="88"/>
      <c r="F123" s="306" t="e">
        <v>#DIV/0!</v>
      </c>
      <c r="G123" s="306" t="e">
        <v>#DIV/0!</v>
      </c>
    </row>
    <row r="124" customFormat="1" spans="1:7">
      <c r="A124" s="93">
        <v>2011402</v>
      </c>
      <c r="B124" s="308" t="s">
        <v>157</v>
      </c>
      <c r="C124" s="88"/>
      <c r="D124" s="88"/>
      <c r="E124" s="88"/>
      <c r="F124" s="306" t="e">
        <v>#DIV/0!</v>
      </c>
      <c r="G124" s="306" t="e">
        <v>#DIV/0!</v>
      </c>
    </row>
    <row r="125" customFormat="1" spans="1:7">
      <c r="A125" s="93">
        <v>2011403</v>
      </c>
      <c r="B125" s="303" t="s">
        <v>158</v>
      </c>
      <c r="C125" s="88"/>
      <c r="D125" s="88"/>
      <c r="E125" s="88"/>
      <c r="F125" s="306" t="e">
        <v>#DIV/0!</v>
      </c>
      <c r="G125" s="306" t="e">
        <v>#DIV/0!</v>
      </c>
    </row>
    <row r="126" customFormat="1" spans="1:7">
      <c r="A126" s="93">
        <v>2011404</v>
      </c>
      <c r="B126" s="303" t="s">
        <v>228</v>
      </c>
      <c r="C126" s="88"/>
      <c r="D126" s="88"/>
      <c r="E126" s="88"/>
      <c r="F126" s="306" t="e">
        <v>#DIV/0!</v>
      </c>
      <c r="G126" s="306" t="e">
        <v>#DIV/0!</v>
      </c>
    </row>
    <row r="127" customFormat="1" spans="1:7">
      <c r="A127" s="93">
        <v>2011405</v>
      </c>
      <c r="B127" s="303" t="s">
        <v>229</v>
      </c>
      <c r="C127" s="88"/>
      <c r="D127" s="88"/>
      <c r="E127" s="88"/>
      <c r="F127" s="306" t="e">
        <v>#DIV/0!</v>
      </c>
      <c r="G127" s="306" t="e">
        <v>#DIV/0!</v>
      </c>
    </row>
    <row r="128" customFormat="1" spans="1:7">
      <c r="A128" s="93">
        <v>2011408</v>
      </c>
      <c r="B128" s="307" t="s">
        <v>230</v>
      </c>
      <c r="C128" s="88"/>
      <c r="D128" s="88"/>
      <c r="E128" s="88"/>
      <c r="F128" s="306" t="e">
        <v>#DIV/0!</v>
      </c>
      <c r="G128" s="306" t="e">
        <v>#DIV/0!</v>
      </c>
    </row>
    <row r="129" customFormat="1" spans="1:7">
      <c r="A129" s="93">
        <v>2011409</v>
      </c>
      <c r="B129" s="303" t="s">
        <v>231</v>
      </c>
      <c r="C129" s="88"/>
      <c r="D129" s="88"/>
      <c r="E129" s="88"/>
      <c r="F129" s="306" t="e">
        <v>#DIV/0!</v>
      </c>
      <c r="G129" s="306" t="e">
        <v>#DIV/0!</v>
      </c>
    </row>
    <row r="130" customFormat="1" spans="1:7">
      <c r="A130" s="93">
        <v>2011410</v>
      </c>
      <c r="B130" s="303" t="s">
        <v>232</v>
      </c>
      <c r="C130" s="88"/>
      <c r="D130" s="88"/>
      <c r="E130" s="88"/>
      <c r="F130" s="306" t="e">
        <v>#DIV/0!</v>
      </c>
      <c r="G130" s="306" t="e">
        <v>#DIV/0!</v>
      </c>
    </row>
    <row r="131" customFormat="1" spans="1:7">
      <c r="A131" s="93">
        <v>2011411</v>
      </c>
      <c r="B131" s="303" t="s">
        <v>233</v>
      </c>
      <c r="C131" s="88"/>
      <c r="D131" s="88"/>
      <c r="E131" s="88"/>
      <c r="F131" s="306" t="e">
        <v>#DIV/0!</v>
      </c>
      <c r="G131" s="306" t="e">
        <v>#DIV/0!</v>
      </c>
    </row>
    <row r="132" customFormat="1" spans="1:7">
      <c r="A132" s="93">
        <v>2011450</v>
      </c>
      <c r="B132" s="303" t="s">
        <v>165</v>
      </c>
      <c r="C132" s="88"/>
      <c r="D132" s="88"/>
      <c r="E132" s="88"/>
      <c r="F132" s="306" t="e">
        <v>#DIV/0!</v>
      </c>
      <c r="G132" s="306" t="e">
        <v>#DIV/0!</v>
      </c>
    </row>
    <row r="133" customFormat="1" spans="1:7">
      <c r="A133" s="93">
        <v>2011499</v>
      </c>
      <c r="B133" s="303" t="s">
        <v>234</v>
      </c>
      <c r="C133" s="88"/>
      <c r="D133" s="88"/>
      <c r="E133" s="88"/>
      <c r="F133" s="306" t="e">
        <v>#DIV/0!</v>
      </c>
      <c r="G133" s="306" t="e">
        <v>#DIV/0!</v>
      </c>
    </row>
    <row r="134" customFormat="1" spans="1:7">
      <c r="A134" s="300">
        <v>20123</v>
      </c>
      <c r="B134" s="301" t="s">
        <v>235</v>
      </c>
      <c r="C134" s="86">
        <v>15</v>
      </c>
      <c r="D134" s="86">
        <v>21</v>
      </c>
      <c r="E134" s="86">
        <v>0</v>
      </c>
      <c r="F134" s="302">
        <v>0</v>
      </c>
      <c r="G134" s="302">
        <v>0</v>
      </c>
    </row>
    <row r="135" customFormat="1" spans="1:7">
      <c r="A135" s="93">
        <v>2012301</v>
      </c>
      <c r="B135" s="303" t="s">
        <v>156</v>
      </c>
      <c r="C135" s="304">
        <v>0</v>
      </c>
      <c r="D135" s="88">
        <v>0</v>
      </c>
      <c r="E135" s="88"/>
      <c r="F135" s="306" t="e">
        <v>#DIV/0!</v>
      </c>
      <c r="G135" s="306" t="e">
        <v>#DIV/0!</v>
      </c>
    </row>
    <row r="136" customFormat="1" spans="1:7">
      <c r="A136" s="93">
        <v>2012302</v>
      </c>
      <c r="B136" s="303" t="s">
        <v>157</v>
      </c>
      <c r="C136" s="304">
        <v>15</v>
      </c>
      <c r="D136" s="88">
        <v>15</v>
      </c>
      <c r="E136" s="88"/>
      <c r="F136" s="306">
        <v>0</v>
      </c>
      <c r="G136" s="306">
        <v>0</v>
      </c>
    </row>
    <row r="137" customFormat="1" spans="1:7">
      <c r="A137" s="93">
        <v>2012303</v>
      </c>
      <c r="B137" s="307" t="s">
        <v>158</v>
      </c>
      <c r="C137" s="304">
        <v>0</v>
      </c>
      <c r="D137" s="88">
        <v>0</v>
      </c>
      <c r="E137" s="88"/>
      <c r="F137" s="306" t="e">
        <v>#DIV/0!</v>
      </c>
      <c r="G137" s="306" t="e">
        <v>#DIV/0!</v>
      </c>
    </row>
    <row r="138" customFormat="1" spans="1:7">
      <c r="A138" s="93">
        <v>2012304</v>
      </c>
      <c r="B138" s="307" t="s">
        <v>236</v>
      </c>
      <c r="C138" s="304">
        <v>0</v>
      </c>
      <c r="D138" s="88">
        <v>0</v>
      </c>
      <c r="E138" s="88"/>
      <c r="F138" s="306" t="e">
        <v>#DIV/0!</v>
      </c>
      <c r="G138" s="306" t="e">
        <v>#DIV/0!</v>
      </c>
    </row>
    <row r="139" customFormat="1" spans="1:7">
      <c r="A139" s="93">
        <v>2012350</v>
      </c>
      <c r="B139" s="307" t="s">
        <v>165</v>
      </c>
      <c r="C139" s="304">
        <v>0</v>
      </c>
      <c r="D139" s="88">
        <v>0</v>
      </c>
      <c r="E139" s="88"/>
      <c r="F139" s="306" t="e">
        <v>#DIV/0!</v>
      </c>
      <c r="G139" s="306" t="e">
        <v>#DIV/0!</v>
      </c>
    </row>
    <row r="140" customFormat="1" spans="1:7">
      <c r="A140" s="93">
        <v>2012399</v>
      </c>
      <c r="B140" s="308" t="s">
        <v>237</v>
      </c>
      <c r="C140" s="304">
        <v>0</v>
      </c>
      <c r="D140" s="88">
        <v>6</v>
      </c>
      <c r="E140" s="88"/>
      <c r="F140" s="306" t="e">
        <v>#DIV/0!</v>
      </c>
      <c r="G140" s="306">
        <v>0</v>
      </c>
    </row>
    <row r="141" customFormat="1" spans="1:7">
      <c r="A141" s="300">
        <v>20125</v>
      </c>
      <c r="B141" s="301" t="s">
        <v>238</v>
      </c>
      <c r="C141" s="86">
        <v>0</v>
      </c>
      <c r="D141" s="86">
        <v>0</v>
      </c>
      <c r="E141" s="86">
        <v>0</v>
      </c>
      <c r="F141" s="302" t="e">
        <v>#DIV/0!</v>
      </c>
      <c r="G141" s="302" t="e">
        <v>#DIV/0!</v>
      </c>
    </row>
    <row r="142" customFormat="1" spans="1:7">
      <c r="A142" s="93">
        <v>2012501</v>
      </c>
      <c r="B142" s="303" t="s">
        <v>156</v>
      </c>
      <c r="C142" s="88"/>
      <c r="D142" s="88"/>
      <c r="E142" s="88"/>
      <c r="F142" s="306" t="e">
        <v>#DIV/0!</v>
      </c>
      <c r="G142" s="306" t="e">
        <v>#DIV/0!</v>
      </c>
    </row>
    <row r="143" customFormat="1" spans="1:7">
      <c r="A143" s="93">
        <v>2012502</v>
      </c>
      <c r="B143" s="307" t="s">
        <v>157</v>
      </c>
      <c r="C143" s="88"/>
      <c r="D143" s="88"/>
      <c r="E143" s="88"/>
      <c r="F143" s="306" t="e">
        <v>#DIV/0!</v>
      </c>
      <c r="G143" s="306" t="e">
        <v>#DIV/0!</v>
      </c>
    </row>
    <row r="144" customFormat="1" spans="1:7">
      <c r="A144" s="93">
        <v>2012503</v>
      </c>
      <c r="B144" s="307" t="s">
        <v>158</v>
      </c>
      <c r="C144" s="88"/>
      <c r="D144" s="88"/>
      <c r="E144" s="88"/>
      <c r="F144" s="306" t="e">
        <v>#DIV/0!</v>
      </c>
      <c r="G144" s="306" t="e">
        <v>#DIV/0!</v>
      </c>
    </row>
    <row r="145" customFormat="1" spans="1:7">
      <c r="A145" s="93">
        <v>2012504</v>
      </c>
      <c r="B145" s="307" t="s">
        <v>239</v>
      </c>
      <c r="C145" s="88"/>
      <c r="D145" s="88"/>
      <c r="E145" s="88"/>
      <c r="F145" s="306" t="e">
        <v>#DIV/0!</v>
      </c>
      <c r="G145" s="306" t="e">
        <v>#DIV/0!</v>
      </c>
    </row>
    <row r="146" customFormat="1" spans="1:7">
      <c r="A146" s="93">
        <v>2012505</v>
      </c>
      <c r="B146" s="308" t="s">
        <v>240</v>
      </c>
      <c r="C146" s="88"/>
      <c r="D146" s="88"/>
      <c r="E146" s="88"/>
      <c r="F146" s="306" t="e">
        <v>#DIV/0!</v>
      </c>
      <c r="G146" s="306" t="e">
        <v>#DIV/0!</v>
      </c>
    </row>
    <row r="147" customFormat="1" spans="1:7">
      <c r="A147" s="93">
        <v>2012550</v>
      </c>
      <c r="B147" s="303" t="s">
        <v>165</v>
      </c>
      <c r="C147" s="88"/>
      <c r="D147" s="88"/>
      <c r="E147" s="88"/>
      <c r="F147" s="306" t="e">
        <v>#DIV/0!</v>
      </c>
      <c r="G147" s="306" t="e">
        <v>#DIV/0!</v>
      </c>
    </row>
    <row r="148" customFormat="1" spans="1:7">
      <c r="A148" s="93">
        <v>2012599</v>
      </c>
      <c r="B148" s="303" t="s">
        <v>241</v>
      </c>
      <c r="C148" s="88"/>
      <c r="D148" s="88"/>
      <c r="E148" s="88"/>
      <c r="F148" s="306" t="e">
        <v>#DIV/0!</v>
      </c>
      <c r="G148" s="306" t="e">
        <v>#DIV/0!</v>
      </c>
    </row>
    <row r="149" customFormat="1" spans="1:7">
      <c r="A149" s="300">
        <v>20126</v>
      </c>
      <c r="B149" s="310" t="s">
        <v>242</v>
      </c>
      <c r="C149" s="86">
        <v>88</v>
      </c>
      <c r="D149" s="86">
        <v>81</v>
      </c>
      <c r="E149" s="86">
        <v>6</v>
      </c>
      <c r="F149" s="302">
        <v>0.0681818181818182</v>
      </c>
      <c r="G149" s="302">
        <v>0.0740740740740741</v>
      </c>
    </row>
    <row r="150" customFormat="1" spans="1:7">
      <c r="A150" s="93">
        <v>2012601</v>
      </c>
      <c r="B150" s="307" t="s">
        <v>156</v>
      </c>
      <c r="C150" s="304">
        <v>0</v>
      </c>
      <c r="D150" s="88">
        <v>0</v>
      </c>
      <c r="E150" s="88"/>
      <c r="F150" s="306" t="e">
        <v>#DIV/0!</v>
      </c>
      <c r="G150" s="306" t="e">
        <v>#DIV/0!</v>
      </c>
    </row>
    <row r="151" customFormat="1" spans="1:7">
      <c r="A151" s="93">
        <v>2012602</v>
      </c>
      <c r="B151" s="307" t="s">
        <v>157</v>
      </c>
      <c r="C151" s="304">
        <v>0</v>
      </c>
      <c r="D151" s="88">
        <v>0</v>
      </c>
      <c r="E151" s="88"/>
      <c r="F151" s="306" t="e">
        <v>#DIV/0!</v>
      </c>
      <c r="G151" s="306" t="e">
        <v>#DIV/0!</v>
      </c>
    </row>
    <row r="152" customFormat="1" spans="1:7">
      <c r="A152" s="93">
        <v>2012603</v>
      </c>
      <c r="B152" s="303" t="s">
        <v>158</v>
      </c>
      <c r="C152" s="304">
        <v>0</v>
      </c>
      <c r="D152" s="88">
        <v>0</v>
      </c>
      <c r="E152" s="88"/>
      <c r="F152" s="306" t="e">
        <v>#DIV/0!</v>
      </c>
      <c r="G152" s="306" t="e">
        <v>#DIV/0!</v>
      </c>
    </row>
    <row r="153" customFormat="1" spans="1:7">
      <c r="A153" s="93">
        <v>2012604</v>
      </c>
      <c r="B153" s="309" t="s">
        <v>243</v>
      </c>
      <c r="C153" s="304">
        <v>0</v>
      </c>
      <c r="D153" s="88">
        <v>0</v>
      </c>
      <c r="E153" s="88">
        <v>5</v>
      </c>
      <c r="F153" s="306" t="e">
        <v>#DIV/0!</v>
      </c>
      <c r="G153" s="306" t="e">
        <v>#DIV/0!</v>
      </c>
    </row>
    <row r="154" customFormat="1" spans="1:7">
      <c r="A154" s="93">
        <v>2012699</v>
      </c>
      <c r="B154" s="303" t="s">
        <v>244</v>
      </c>
      <c r="C154" s="304">
        <v>88</v>
      </c>
      <c r="D154" s="88">
        <v>81</v>
      </c>
      <c r="E154" s="88">
        <v>1</v>
      </c>
      <c r="F154" s="306">
        <v>0.0113636363636364</v>
      </c>
      <c r="G154" s="306">
        <v>0.0123456790123457</v>
      </c>
    </row>
    <row r="155" customFormat="1" spans="1:7">
      <c r="A155" s="300">
        <v>20128</v>
      </c>
      <c r="B155" s="310" t="s">
        <v>245</v>
      </c>
      <c r="C155" s="86">
        <v>69</v>
      </c>
      <c r="D155" s="86">
        <v>43</v>
      </c>
      <c r="E155" s="86">
        <v>66</v>
      </c>
      <c r="F155" s="302">
        <v>0.956521739130435</v>
      </c>
      <c r="G155" s="302">
        <v>1.53488372093023</v>
      </c>
    </row>
    <row r="156" customFormat="1" spans="1:7">
      <c r="A156" s="93">
        <v>2012801</v>
      </c>
      <c r="B156" s="307" t="s">
        <v>156</v>
      </c>
      <c r="C156" s="304">
        <v>43</v>
      </c>
      <c r="D156" s="88">
        <v>41</v>
      </c>
      <c r="E156" s="88">
        <v>43</v>
      </c>
      <c r="F156" s="306">
        <v>1</v>
      </c>
      <c r="G156" s="306">
        <v>1.04878048780488</v>
      </c>
    </row>
    <row r="157" customFormat="1" spans="1:7">
      <c r="A157" s="93">
        <v>2012802</v>
      </c>
      <c r="B157" s="307" t="s">
        <v>157</v>
      </c>
      <c r="C157" s="304">
        <v>0</v>
      </c>
      <c r="D157" s="88">
        <v>0</v>
      </c>
      <c r="E157" s="88"/>
      <c r="F157" s="306" t="e">
        <v>#DIV/0!</v>
      </c>
      <c r="G157" s="306" t="e">
        <v>#DIV/0!</v>
      </c>
    </row>
    <row r="158" customFormat="1" spans="1:7">
      <c r="A158" s="93">
        <v>2012803</v>
      </c>
      <c r="B158" s="308" t="s">
        <v>158</v>
      </c>
      <c r="C158" s="304">
        <v>0</v>
      </c>
      <c r="D158" s="88">
        <v>0</v>
      </c>
      <c r="E158" s="88"/>
      <c r="F158" s="306" t="e">
        <v>#DIV/0!</v>
      </c>
      <c r="G158" s="306" t="e">
        <v>#DIV/0!</v>
      </c>
    </row>
    <row r="159" customFormat="1" spans="1:7">
      <c r="A159" s="93">
        <v>2012804</v>
      </c>
      <c r="B159" s="303" t="s">
        <v>170</v>
      </c>
      <c r="C159" s="304">
        <v>0</v>
      </c>
      <c r="D159" s="97">
        <v>0</v>
      </c>
      <c r="E159" s="97"/>
      <c r="F159" s="306" t="e">
        <v>#DIV/0!</v>
      </c>
      <c r="G159" s="306" t="e">
        <v>#DIV/0!</v>
      </c>
    </row>
    <row r="160" customFormat="1" spans="1:7">
      <c r="A160" s="93">
        <v>2012850</v>
      </c>
      <c r="B160" s="303" t="s">
        <v>165</v>
      </c>
      <c r="C160" s="304">
        <v>0</v>
      </c>
      <c r="D160" s="88">
        <v>0</v>
      </c>
      <c r="E160" s="88">
        <v>10</v>
      </c>
      <c r="F160" s="306" t="e">
        <v>#DIV/0!</v>
      </c>
      <c r="G160" s="306" t="e">
        <v>#DIV/0!</v>
      </c>
    </row>
    <row r="161" customFormat="1" spans="1:7">
      <c r="A161" s="93">
        <v>2012899</v>
      </c>
      <c r="B161" s="303" t="s">
        <v>246</v>
      </c>
      <c r="C161" s="304">
        <v>26</v>
      </c>
      <c r="D161" s="88">
        <v>2</v>
      </c>
      <c r="E161" s="88">
        <v>13</v>
      </c>
      <c r="F161" s="306">
        <v>0.5</v>
      </c>
      <c r="G161" s="306">
        <v>6.5</v>
      </c>
    </row>
    <row r="162" customFormat="1" spans="1:7">
      <c r="A162" s="300">
        <v>20129</v>
      </c>
      <c r="B162" s="310" t="s">
        <v>247</v>
      </c>
      <c r="C162" s="86">
        <v>329</v>
      </c>
      <c r="D162" s="86">
        <v>330</v>
      </c>
      <c r="E162" s="86">
        <v>715</v>
      </c>
      <c r="F162" s="302">
        <v>2.17021276595745</v>
      </c>
      <c r="G162" s="302">
        <v>2.16363636363636</v>
      </c>
    </row>
    <row r="163" customFormat="1" spans="1:7">
      <c r="A163" s="93">
        <v>2012901</v>
      </c>
      <c r="B163" s="307" t="s">
        <v>156</v>
      </c>
      <c r="C163" s="304">
        <v>177</v>
      </c>
      <c r="D163" s="88">
        <v>175</v>
      </c>
      <c r="E163" s="88">
        <v>177</v>
      </c>
      <c r="F163" s="306">
        <v>1</v>
      </c>
      <c r="G163" s="306">
        <v>1.01142857142857</v>
      </c>
    </row>
    <row r="164" customFormat="1" spans="1:7">
      <c r="A164" s="93">
        <v>2012902</v>
      </c>
      <c r="B164" s="307" t="s">
        <v>157</v>
      </c>
      <c r="C164" s="304">
        <v>3</v>
      </c>
      <c r="D164" s="88">
        <v>3</v>
      </c>
      <c r="E164" s="88"/>
      <c r="F164" s="306">
        <v>0</v>
      </c>
      <c r="G164" s="306">
        <v>0</v>
      </c>
    </row>
    <row r="165" customFormat="1" spans="1:7">
      <c r="A165" s="93">
        <v>2012903</v>
      </c>
      <c r="B165" s="303" t="s">
        <v>158</v>
      </c>
      <c r="C165" s="304">
        <v>0</v>
      </c>
      <c r="D165" s="88">
        <v>0</v>
      </c>
      <c r="E165" s="88"/>
      <c r="F165" s="306" t="e">
        <v>#DIV/0!</v>
      </c>
      <c r="G165" s="306" t="e">
        <v>#DIV/0!</v>
      </c>
    </row>
    <row r="166" customFormat="1" spans="1:7">
      <c r="A166" s="93">
        <v>2012906</v>
      </c>
      <c r="B166" s="303" t="s">
        <v>248</v>
      </c>
      <c r="C166" s="304">
        <v>76</v>
      </c>
      <c r="D166" s="88">
        <v>116</v>
      </c>
      <c r="E166" s="88">
        <v>265</v>
      </c>
      <c r="F166" s="306">
        <v>3.48684210526316</v>
      </c>
      <c r="G166" s="306">
        <v>2.28448275862069</v>
      </c>
    </row>
    <row r="167" customFormat="1" spans="1:7">
      <c r="A167" s="93">
        <v>2012950</v>
      </c>
      <c r="B167" s="307" t="s">
        <v>165</v>
      </c>
      <c r="C167" s="304">
        <v>33</v>
      </c>
      <c r="D167" s="88">
        <v>25</v>
      </c>
      <c r="E167" s="88">
        <v>48</v>
      </c>
      <c r="F167" s="306">
        <v>1.42424242424242</v>
      </c>
      <c r="G167" s="306">
        <v>1.88</v>
      </c>
    </row>
    <row r="168" customFormat="1" spans="1:7">
      <c r="A168" s="93">
        <v>2012999</v>
      </c>
      <c r="B168" s="307" t="s">
        <v>249</v>
      </c>
      <c r="C168" s="304">
        <v>40</v>
      </c>
      <c r="D168" s="88">
        <v>11</v>
      </c>
      <c r="E168" s="88">
        <v>225</v>
      </c>
      <c r="F168" s="306">
        <v>5.625</v>
      </c>
      <c r="G168" s="306">
        <v>20.4545454545455</v>
      </c>
    </row>
    <row r="169" customFormat="1" spans="1:7">
      <c r="A169" s="300">
        <v>20131</v>
      </c>
      <c r="B169" s="310" t="s">
        <v>250</v>
      </c>
      <c r="C169" s="86">
        <v>511</v>
      </c>
      <c r="D169" s="86">
        <v>471</v>
      </c>
      <c r="E169" s="86">
        <v>468</v>
      </c>
      <c r="F169" s="302">
        <v>0.915851272015656</v>
      </c>
      <c r="G169" s="302">
        <v>0.993630573248408</v>
      </c>
    </row>
    <row r="170" customFormat="1" spans="1:7">
      <c r="A170" s="93">
        <v>2013101</v>
      </c>
      <c r="B170" s="307" t="s">
        <v>156</v>
      </c>
      <c r="C170" s="304">
        <v>229</v>
      </c>
      <c r="D170" s="88">
        <v>228</v>
      </c>
      <c r="E170" s="88">
        <v>219</v>
      </c>
      <c r="F170" s="306">
        <v>0.956331877729258</v>
      </c>
      <c r="G170" s="306">
        <v>0.960526315789474</v>
      </c>
    </row>
    <row r="171" customFormat="1" spans="1:7">
      <c r="A171" s="93">
        <v>2013102</v>
      </c>
      <c r="B171" s="303" t="s">
        <v>157</v>
      </c>
      <c r="C171" s="304">
        <v>0</v>
      </c>
      <c r="D171" s="88">
        <v>0</v>
      </c>
      <c r="E171" s="88"/>
      <c r="F171" s="306" t="e">
        <v>#DIV/0!</v>
      </c>
      <c r="G171" s="306" t="e">
        <v>#DIV/0!</v>
      </c>
    </row>
    <row r="172" customFormat="1" spans="1:7">
      <c r="A172" s="93">
        <v>2013103</v>
      </c>
      <c r="B172" s="303" t="s">
        <v>158</v>
      </c>
      <c r="C172" s="304">
        <v>0</v>
      </c>
      <c r="D172" s="88">
        <v>0</v>
      </c>
      <c r="E172" s="88"/>
      <c r="F172" s="306" t="e">
        <v>#DIV/0!</v>
      </c>
      <c r="G172" s="306" t="e">
        <v>#DIV/0!</v>
      </c>
    </row>
    <row r="173" customFormat="1" spans="1:7">
      <c r="A173" s="93">
        <v>2013105</v>
      </c>
      <c r="B173" s="303" t="s">
        <v>251</v>
      </c>
      <c r="C173" s="304">
        <v>0</v>
      </c>
      <c r="D173" s="88">
        <v>0</v>
      </c>
      <c r="E173" s="88"/>
      <c r="F173" s="306" t="e">
        <v>#DIV/0!</v>
      </c>
      <c r="G173" s="306" t="e">
        <v>#DIV/0!</v>
      </c>
    </row>
    <row r="174" customFormat="1" spans="1:7">
      <c r="A174" s="93">
        <v>2013150</v>
      </c>
      <c r="B174" s="307" t="s">
        <v>165</v>
      </c>
      <c r="C174" s="304">
        <v>157</v>
      </c>
      <c r="D174" s="88">
        <v>161</v>
      </c>
      <c r="E174" s="88">
        <v>168</v>
      </c>
      <c r="F174" s="306">
        <v>1.07006369426752</v>
      </c>
      <c r="G174" s="306">
        <v>1.04347826086957</v>
      </c>
    </row>
    <row r="175" customFormat="1" spans="1:7">
      <c r="A175" s="93">
        <v>2013199</v>
      </c>
      <c r="B175" s="307" t="s">
        <v>252</v>
      </c>
      <c r="C175" s="304">
        <v>125</v>
      </c>
      <c r="D175" s="88">
        <v>82</v>
      </c>
      <c r="E175" s="88">
        <v>81</v>
      </c>
      <c r="F175" s="306">
        <v>0.648</v>
      </c>
      <c r="G175" s="306">
        <v>0.98780487804878</v>
      </c>
    </row>
    <row r="176" customFormat="1" spans="1:7">
      <c r="A176" s="300">
        <v>20132</v>
      </c>
      <c r="B176" s="310" t="s">
        <v>253</v>
      </c>
      <c r="C176" s="86">
        <v>728</v>
      </c>
      <c r="D176" s="86">
        <v>810</v>
      </c>
      <c r="E176" s="86">
        <v>984</v>
      </c>
      <c r="F176" s="302">
        <v>1.35027472527473</v>
      </c>
      <c r="G176" s="302">
        <v>1.21358024691358</v>
      </c>
    </row>
    <row r="177" customFormat="1" spans="1:7">
      <c r="A177" s="93">
        <v>2013201</v>
      </c>
      <c r="B177" s="303" t="s">
        <v>156</v>
      </c>
      <c r="C177" s="304">
        <v>152</v>
      </c>
      <c r="D177" s="88">
        <v>175</v>
      </c>
      <c r="E177" s="88">
        <v>208</v>
      </c>
      <c r="F177" s="306">
        <v>1.36842105263158</v>
      </c>
      <c r="G177" s="306">
        <v>1.18857142857143</v>
      </c>
    </row>
    <row r="178" customFormat="1" spans="1:7">
      <c r="A178" s="93">
        <v>2013202</v>
      </c>
      <c r="B178" s="303" t="s">
        <v>157</v>
      </c>
      <c r="C178" s="304">
        <v>25</v>
      </c>
      <c r="D178" s="88">
        <v>19</v>
      </c>
      <c r="E178" s="88">
        <v>25</v>
      </c>
      <c r="F178" s="306">
        <v>1</v>
      </c>
      <c r="G178" s="306">
        <v>1.31578947368421</v>
      </c>
    </row>
    <row r="179" customFormat="1" spans="1:7">
      <c r="A179" s="93">
        <v>2013203</v>
      </c>
      <c r="B179" s="303" t="s">
        <v>158</v>
      </c>
      <c r="C179" s="304">
        <v>0</v>
      </c>
      <c r="D179" s="88">
        <v>0</v>
      </c>
      <c r="E179" s="88"/>
      <c r="F179" s="306" t="e">
        <v>#DIV/0!</v>
      </c>
      <c r="G179" s="306" t="e">
        <v>#DIV/0!</v>
      </c>
    </row>
    <row r="180" customFormat="1" spans="1:7">
      <c r="A180" s="93">
        <v>2013204</v>
      </c>
      <c r="B180" s="303" t="s">
        <v>254</v>
      </c>
      <c r="C180" s="304">
        <v>0</v>
      </c>
      <c r="D180" s="88">
        <v>0</v>
      </c>
      <c r="E180" s="88">
        <v>7</v>
      </c>
      <c r="F180" s="306" t="e">
        <v>#DIV/0!</v>
      </c>
      <c r="G180" s="306" t="e">
        <v>#DIV/0!</v>
      </c>
    </row>
    <row r="181" customFormat="1" spans="1:7">
      <c r="A181" s="93">
        <v>2013250</v>
      </c>
      <c r="B181" s="303" t="s">
        <v>165</v>
      </c>
      <c r="C181" s="304">
        <v>94</v>
      </c>
      <c r="D181" s="88">
        <v>104</v>
      </c>
      <c r="E181" s="88">
        <v>256</v>
      </c>
      <c r="F181" s="306">
        <v>2.72340425531915</v>
      </c>
      <c r="G181" s="306">
        <v>2.46153846153846</v>
      </c>
    </row>
    <row r="182" customFormat="1" spans="1:7">
      <c r="A182" s="93">
        <v>2013299</v>
      </c>
      <c r="B182" s="307" t="s">
        <v>255</v>
      </c>
      <c r="C182" s="304">
        <v>457</v>
      </c>
      <c r="D182" s="88">
        <v>512</v>
      </c>
      <c r="E182" s="88">
        <v>488</v>
      </c>
      <c r="F182" s="306">
        <v>1.06783369803063</v>
      </c>
      <c r="G182" s="306">
        <v>0.953125</v>
      </c>
    </row>
    <row r="183" customFormat="1" spans="1:7">
      <c r="A183" s="300">
        <v>20133</v>
      </c>
      <c r="B183" s="310" t="s">
        <v>256</v>
      </c>
      <c r="C183" s="86">
        <v>336</v>
      </c>
      <c r="D183" s="86">
        <v>325</v>
      </c>
      <c r="E183" s="86">
        <v>314</v>
      </c>
      <c r="F183" s="302">
        <v>0.93452380952381</v>
      </c>
      <c r="G183" s="302">
        <v>0.966153846153846</v>
      </c>
    </row>
    <row r="184" customFormat="1" spans="1:7">
      <c r="A184" s="93">
        <v>2013301</v>
      </c>
      <c r="B184" s="308" t="s">
        <v>156</v>
      </c>
      <c r="C184" s="304">
        <v>85</v>
      </c>
      <c r="D184" s="88">
        <v>88</v>
      </c>
      <c r="E184" s="88">
        <v>92</v>
      </c>
      <c r="F184" s="306">
        <v>1.08235294117647</v>
      </c>
      <c r="G184" s="306">
        <v>1.04545454545455</v>
      </c>
    </row>
    <row r="185" customFormat="1" spans="1:7">
      <c r="A185" s="93">
        <v>2013302</v>
      </c>
      <c r="B185" s="303" t="s">
        <v>157</v>
      </c>
      <c r="C185" s="304">
        <v>0</v>
      </c>
      <c r="D185" s="88">
        <v>0</v>
      </c>
      <c r="E185" s="88"/>
      <c r="F185" s="306" t="e">
        <v>#DIV/0!</v>
      </c>
      <c r="G185" s="306" t="e">
        <v>#DIV/0!</v>
      </c>
    </row>
    <row r="186" customFormat="1" spans="1:7">
      <c r="A186" s="93">
        <v>2013303</v>
      </c>
      <c r="B186" s="303" t="s">
        <v>158</v>
      </c>
      <c r="C186" s="304">
        <v>0</v>
      </c>
      <c r="D186" s="88">
        <v>0</v>
      </c>
      <c r="E186" s="88"/>
      <c r="F186" s="306" t="e">
        <v>#DIV/0!</v>
      </c>
      <c r="G186" s="306" t="e">
        <v>#DIV/0!</v>
      </c>
    </row>
    <row r="187" customFormat="1" spans="1:7">
      <c r="A187" s="93">
        <v>2013304</v>
      </c>
      <c r="B187" s="303" t="s">
        <v>257</v>
      </c>
      <c r="C187" s="304">
        <v>112</v>
      </c>
      <c r="D187" s="88">
        <v>90</v>
      </c>
      <c r="E187" s="88">
        <v>23</v>
      </c>
      <c r="F187" s="306">
        <v>0.205357142857143</v>
      </c>
      <c r="G187" s="306">
        <v>0.255555555555556</v>
      </c>
    </row>
    <row r="188" customFormat="1" spans="1:7">
      <c r="A188" s="93">
        <v>2013350</v>
      </c>
      <c r="B188" s="303" t="s">
        <v>165</v>
      </c>
      <c r="C188" s="304">
        <v>48</v>
      </c>
      <c r="D188" s="88">
        <v>52</v>
      </c>
      <c r="E188" s="88">
        <v>129</v>
      </c>
      <c r="F188" s="306">
        <v>2.6875</v>
      </c>
      <c r="G188" s="306">
        <v>2.48076923076923</v>
      </c>
    </row>
    <row r="189" customFormat="1" spans="1:7">
      <c r="A189" s="93">
        <v>2013399</v>
      </c>
      <c r="B189" s="307" t="s">
        <v>258</v>
      </c>
      <c r="C189" s="304">
        <v>91</v>
      </c>
      <c r="D189" s="88">
        <v>95</v>
      </c>
      <c r="E189" s="88">
        <v>70</v>
      </c>
      <c r="F189" s="306">
        <v>0.769230769230769</v>
      </c>
      <c r="G189" s="306">
        <v>0.736842105263158</v>
      </c>
    </row>
    <row r="190" customFormat="1" spans="1:7">
      <c r="A190" s="300">
        <v>20134</v>
      </c>
      <c r="B190" s="310" t="s">
        <v>259</v>
      </c>
      <c r="C190" s="86">
        <v>417</v>
      </c>
      <c r="D190" s="86">
        <v>436</v>
      </c>
      <c r="E190" s="86">
        <v>597</v>
      </c>
      <c r="F190" s="302">
        <v>1.43165467625899</v>
      </c>
      <c r="G190" s="302">
        <v>1.36926605504587</v>
      </c>
    </row>
    <row r="191" customFormat="1" spans="1:7">
      <c r="A191" s="93">
        <v>2013401</v>
      </c>
      <c r="B191" s="307" t="s">
        <v>156</v>
      </c>
      <c r="C191" s="304">
        <v>212</v>
      </c>
      <c r="D191" s="88">
        <v>219</v>
      </c>
      <c r="E191" s="88">
        <v>232</v>
      </c>
      <c r="F191" s="306">
        <v>1.09433962264151</v>
      </c>
      <c r="G191" s="306">
        <v>1.05936073059361</v>
      </c>
    </row>
    <row r="192" customFormat="1" spans="1:7">
      <c r="A192" s="93">
        <v>2013402</v>
      </c>
      <c r="B192" s="303" t="s">
        <v>157</v>
      </c>
      <c r="C192" s="304">
        <v>3</v>
      </c>
      <c r="D192" s="88">
        <v>3</v>
      </c>
      <c r="E192" s="88"/>
      <c r="F192" s="306">
        <v>0</v>
      </c>
      <c r="G192" s="306">
        <v>0</v>
      </c>
    </row>
    <row r="193" customFormat="1" spans="1:7">
      <c r="A193" s="93">
        <v>2013403</v>
      </c>
      <c r="B193" s="303" t="s">
        <v>158</v>
      </c>
      <c r="C193" s="304">
        <v>0</v>
      </c>
      <c r="D193" s="88">
        <v>0</v>
      </c>
      <c r="E193" s="88"/>
      <c r="F193" s="306" t="e">
        <v>#DIV/0!</v>
      </c>
      <c r="G193" s="306" t="e">
        <v>#DIV/0!</v>
      </c>
    </row>
    <row r="194" customFormat="1" spans="1:7">
      <c r="A194" s="93">
        <v>2013404</v>
      </c>
      <c r="B194" s="303" t="s">
        <v>260</v>
      </c>
      <c r="C194" s="304">
        <v>7</v>
      </c>
      <c r="D194" s="88">
        <v>7</v>
      </c>
      <c r="E194" s="88">
        <v>257</v>
      </c>
      <c r="F194" s="306">
        <v>36.7142857142857</v>
      </c>
      <c r="G194" s="306">
        <v>36.7142857142857</v>
      </c>
    </row>
    <row r="195" customFormat="1" spans="1:7">
      <c r="A195" s="93">
        <v>2013405</v>
      </c>
      <c r="B195" s="303" t="s">
        <v>261</v>
      </c>
      <c r="C195" s="304">
        <v>0</v>
      </c>
      <c r="D195" s="88">
        <v>0</v>
      </c>
      <c r="E195" s="88"/>
      <c r="F195" s="306" t="e">
        <v>#DIV/0!</v>
      </c>
      <c r="G195" s="306" t="e">
        <v>#DIV/0!</v>
      </c>
    </row>
    <row r="196" customFormat="1" spans="1:7">
      <c r="A196" s="93">
        <v>2013450</v>
      </c>
      <c r="B196" s="303" t="s">
        <v>165</v>
      </c>
      <c r="C196" s="304">
        <v>50</v>
      </c>
      <c r="D196" s="97">
        <v>50</v>
      </c>
      <c r="E196" s="97">
        <v>53</v>
      </c>
      <c r="F196" s="306">
        <v>1.06</v>
      </c>
      <c r="G196" s="306">
        <v>1.06</v>
      </c>
    </row>
    <row r="197" customFormat="1" spans="1:7">
      <c r="A197" s="93">
        <v>2013499</v>
      </c>
      <c r="B197" s="307" t="s">
        <v>262</v>
      </c>
      <c r="C197" s="304">
        <v>145</v>
      </c>
      <c r="D197" s="97">
        <v>157</v>
      </c>
      <c r="E197" s="97">
        <v>55</v>
      </c>
      <c r="F197" s="306">
        <v>0.379310344827586</v>
      </c>
      <c r="G197" s="306">
        <v>0.35031847133758</v>
      </c>
    </row>
    <row r="198" customFormat="1" spans="1:7">
      <c r="A198" s="300">
        <v>20135</v>
      </c>
      <c r="B198" s="310" t="s">
        <v>263</v>
      </c>
      <c r="C198" s="86">
        <v>0</v>
      </c>
      <c r="D198" s="86">
        <v>0</v>
      </c>
      <c r="E198" s="86">
        <v>0</v>
      </c>
      <c r="F198" s="302" t="e">
        <v>#DIV/0!</v>
      </c>
      <c r="G198" s="302" t="e">
        <v>#DIV/0!</v>
      </c>
    </row>
    <row r="199" customFormat="1" spans="1:7">
      <c r="A199" s="93">
        <v>2013501</v>
      </c>
      <c r="B199" s="307" t="s">
        <v>156</v>
      </c>
      <c r="C199" s="88"/>
      <c r="D199" s="88"/>
      <c r="E199" s="88"/>
      <c r="F199" s="306" t="e">
        <v>#DIV/0!</v>
      </c>
      <c r="G199" s="306" t="e">
        <v>#DIV/0!</v>
      </c>
    </row>
    <row r="200" customFormat="1" spans="1:7">
      <c r="A200" s="93">
        <v>2013502</v>
      </c>
      <c r="B200" s="308" t="s">
        <v>157</v>
      </c>
      <c r="C200" s="88"/>
      <c r="D200" s="88"/>
      <c r="E200" s="88"/>
      <c r="F200" s="306" t="e">
        <v>#DIV/0!</v>
      </c>
      <c r="G200" s="306" t="e">
        <v>#DIV/0!</v>
      </c>
    </row>
    <row r="201" customFormat="1" spans="1:7">
      <c r="A201" s="93">
        <v>2013503</v>
      </c>
      <c r="B201" s="303" t="s">
        <v>158</v>
      </c>
      <c r="C201" s="106"/>
      <c r="D201" s="106"/>
      <c r="E201" s="106"/>
      <c r="F201" s="306" t="e">
        <v>#DIV/0!</v>
      </c>
      <c r="G201" s="306" t="e">
        <v>#DIV/0!</v>
      </c>
    </row>
    <row r="202" customFormat="1" spans="1:7">
      <c r="A202" s="93">
        <v>2013550</v>
      </c>
      <c r="B202" s="303" t="s">
        <v>165</v>
      </c>
      <c r="C202" s="106"/>
      <c r="D202" s="106"/>
      <c r="E202" s="106"/>
      <c r="F202" s="306" t="e">
        <v>#DIV/0!</v>
      </c>
      <c r="G202" s="306" t="e">
        <v>#DIV/0!</v>
      </c>
    </row>
    <row r="203" customFormat="1" spans="1:7">
      <c r="A203" s="93">
        <v>2013599</v>
      </c>
      <c r="B203" s="303" t="s">
        <v>264</v>
      </c>
      <c r="C203" s="106"/>
      <c r="D203" s="106"/>
      <c r="E203" s="106"/>
      <c r="F203" s="306" t="e">
        <v>#DIV/0!</v>
      </c>
      <c r="G203" s="306" t="e">
        <v>#DIV/0!</v>
      </c>
    </row>
    <row r="204" customFormat="1" spans="1:7">
      <c r="A204" s="300">
        <v>20136</v>
      </c>
      <c r="B204" s="310" t="s">
        <v>265</v>
      </c>
      <c r="C204" s="247">
        <v>549</v>
      </c>
      <c r="D204" s="247">
        <v>430</v>
      </c>
      <c r="E204" s="247">
        <v>443</v>
      </c>
      <c r="F204" s="302">
        <v>0.806921675774135</v>
      </c>
      <c r="G204" s="302">
        <v>1.03023255813953</v>
      </c>
    </row>
    <row r="205" customFormat="1" spans="1:7">
      <c r="A205" s="93">
        <v>2013601</v>
      </c>
      <c r="B205" s="307" t="s">
        <v>156</v>
      </c>
      <c r="C205" s="304">
        <v>194</v>
      </c>
      <c r="D205" s="252">
        <v>201</v>
      </c>
      <c r="E205" s="252">
        <v>212</v>
      </c>
      <c r="F205" s="306">
        <v>1.09278350515464</v>
      </c>
      <c r="G205" s="306">
        <v>1.0547263681592</v>
      </c>
    </row>
    <row r="206" customFormat="1" spans="1:7">
      <c r="A206" s="93">
        <v>2013602</v>
      </c>
      <c r="B206" s="307" t="s">
        <v>157</v>
      </c>
      <c r="C206" s="304">
        <v>0</v>
      </c>
      <c r="D206" s="252">
        <v>0</v>
      </c>
      <c r="E206" s="252"/>
      <c r="F206" s="306" t="e">
        <v>#DIV/0!</v>
      </c>
      <c r="G206" s="306" t="e">
        <v>#DIV/0!</v>
      </c>
    </row>
    <row r="207" customFormat="1" spans="1:7">
      <c r="A207" s="93">
        <v>2013603</v>
      </c>
      <c r="B207" s="303" t="s">
        <v>158</v>
      </c>
      <c r="C207" s="304">
        <v>0</v>
      </c>
      <c r="D207" s="252">
        <v>0</v>
      </c>
      <c r="E207" s="252"/>
      <c r="F207" s="306" t="e">
        <v>#DIV/0!</v>
      </c>
      <c r="G207" s="306" t="e">
        <v>#DIV/0!</v>
      </c>
    </row>
    <row r="208" customFormat="1" spans="1:7">
      <c r="A208" s="93">
        <v>2013650</v>
      </c>
      <c r="B208" s="303" t="s">
        <v>165</v>
      </c>
      <c r="C208" s="304">
        <v>0</v>
      </c>
      <c r="D208" s="252">
        <v>0</v>
      </c>
      <c r="E208" s="252"/>
      <c r="F208" s="306" t="e">
        <v>#DIV/0!</v>
      </c>
      <c r="G208" s="306" t="e">
        <v>#DIV/0!</v>
      </c>
    </row>
    <row r="209" customFormat="1" spans="1:7">
      <c r="A209" s="93">
        <v>2013699</v>
      </c>
      <c r="B209" s="303" t="s">
        <v>266</v>
      </c>
      <c r="C209" s="304">
        <v>355</v>
      </c>
      <c r="D209" s="252">
        <v>229</v>
      </c>
      <c r="E209" s="252">
        <v>231</v>
      </c>
      <c r="F209" s="306">
        <v>0.650704225352113</v>
      </c>
      <c r="G209" s="306">
        <v>1.00873362445415</v>
      </c>
    </row>
    <row r="210" customFormat="1" spans="1:7">
      <c r="A210" s="300">
        <v>20137</v>
      </c>
      <c r="B210" s="301" t="s">
        <v>267</v>
      </c>
      <c r="C210" s="315">
        <v>7</v>
      </c>
      <c r="D210" s="315">
        <v>7</v>
      </c>
      <c r="E210" s="315">
        <v>5</v>
      </c>
      <c r="F210" s="302">
        <v>0.714285714285714</v>
      </c>
      <c r="G210" s="302">
        <v>0.714285714285714</v>
      </c>
    </row>
    <row r="211" customFormat="1" spans="1:7">
      <c r="A211" s="93">
        <v>2013701</v>
      </c>
      <c r="B211" s="303" t="s">
        <v>156</v>
      </c>
      <c r="C211" s="304">
        <v>0</v>
      </c>
      <c r="D211" s="252">
        <v>0</v>
      </c>
      <c r="E211" s="252"/>
      <c r="F211" s="306" t="e">
        <v>#DIV/0!</v>
      </c>
      <c r="G211" s="306" t="e">
        <v>#DIV/0!</v>
      </c>
    </row>
    <row r="212" customFormat="1" spans="1:7">
      <c r="A212" s="93">
        <v>2013702</v>
      </c>
      <c r="B212" s="303" t="s">
        <v>157</v>
      </c>
      <c r="C212" s="304">
        <v>0</v>
      </c>
      <c r="D212" s="252">
        <v>0</v>
      </c>
      <c r="E212" s="252"/>
      <c r="F212" s="306" t="e">
        <v>#DIV/0!</v>
      </c>
      <c r="G212" s="306" t="e">
        <v>#DIV/0!</v>
      </c>
    </row>
    <row r="213" customFormat="1" spans="1:7">
      <c r="A213" s="93">
        <v>2013703</v>
      </c>
      <c r="B213" s="303" t="s">
        <v>158</v>
      </c>
      <c r="C213" s="304">
        <v>0</v>
      </c>
      <c r="D213" s="106">
        <v>0</v>
      </c>
      <c r="E213" s="106"/>
      <c r="F213" s="306" t="e">
        <v>#DIV/0!</v>
      </c>
      <c r="G213" s="306" t="e">
        <v>#DIV/0!</v>
      </c>
    </row>
    <row r="214" customFormat="1" spans="1:7">
      <c r="A214" s="93">
        <v>2013704</v>
      </c>
      <c r="B214" s="303" t="s">
        <v>268</v>
      </c>
      <c r="C214" s="304">
        <v>0</v>
      </c>
      <c r="D214" s="106">
        <v>0</v>
      </c>
      <c r="E214" s="106"/>
      <c r="F214" s="306" t="e">
        <v>#DIV/0!</v>
      </c>
      <c r="G214" s="306" t="e">
        <v>#DIV/0!</v>
      </c>
    </row>
    <row r="215" customFormat="1" spans="1:7">
      <c r="A215" s="93">
        <v>2013750</v>
      </c>
      <c r="B215" s="303" t="s">
        <v>165</v>
      </c>
      <c r="C215" s="304">
        <v>0</v>
      </c>
      <c r="D215" s="106">
        <v>0</v>
      </c>
      <c r="E215" s="106"/>
      <c r="F215" s="306" t="e">
        <v>#DIV/0!</v>
      </c>
      <c r="G215" s="306" t="e">
        <v>#DIV/0!</v>
      </c>
    </row>
    <row r="216" customFormat="1" spans="1:7">
      <c r="A216" s="93">
        <v>2013799</v>
      </c>
      <c r="B216" s="303" t="s">
        <v>269</v>
      </c>
      <c r="C216" s="304">
        <v>7</v>
      </c>
      <c r="D216" s="106">
        <v>7</v>
      </c>
      <c r="E216" s="106">
        <v>5</v>
      </c>
      <c r="F216" s="306">
        <v>0.714285714285714</v>
      </c>
      <c r="G216" s="306">
        <v>0.714285714285714</v>
      </c>
    </row>
    <row r="217" customFormat="1" spans="1:7">
      <c r="A217" s="300">
        <v>20138</v>
      </c>
      <c r="B217" s="301" t="s">
        <v>270</v>
      </c>
      <c r="C217" s="247">
        <v>466</v>
      </c>
      <c r="D217" s="247">
        <v>529</v>
      </c>
      <c r="E217" s="247">
        <v>503</v>
      </c>
      <c r="F217" s="302">
        <v>1.0793991416309</v>
      </c>
      <c r="G217" s="302">
        <v>0.950850661625709</v>
      </c>
    </row>
    <row r="218" customFormat="1" spans="1:7">
      <c r="A218" s="93">
        <v>2013801</v>
      </c>
      <c r="B218" s="303" t="s">
        <v>156</v>
      </c>
      <c r="C218" s="304">
        <v>262</v>
      </c>
      <c r="D218" s="88">
        <v>290</v>
      </c>
      <c r="E218" s="88">
        <v>312</v>
      </c>
      <c r="F218" s="306">
        <v>1.19083969465649</v>
      </c>
      <c r="G218" s="306">
        <v>1.07586206896552</v>
      </c>
    </row>
    <row r="219" customFormat="1" spans="1:7">
      <c r="A219" s="93">
        <v>2013802</v>
      </c>
      <c r="B219" s="303" t="s">
        <v>157</v>
      </c>
      <c r="C219" s="304">
        <v>0</v>
      </c>
      <c r="D219" s="88">
        <v>0</v>
      </c>
      <c r="E219" s="88"/>
      <c r="F219" s="306" t="e">
        <v>#DIV/0!</v>
      </c>
      <c r="G219" s="306" t="e">
        <v>#DIV/0!</v>
      </c>
    </row>
    <row r="220" customFormat="1" spans="1:7">
      <c r="A220" s="93">
        <v>2013803</v>
      </c>
      <c r="B220" s="303" t="s">
        <v>158</v>
      </c>
      <c r="C220" s="304">
        <v>0</v>
      </c>
      <c r="D220" s="88">
        <v>0</v>
      </c>
      <c r="E220" s="88"/>
      <c r="F220" s="306" t="e">
        <v>#DIV/0!</v>
      </c>
      <c r="G220" s="306" t="e">
        <v>#DIV/0!</v>
      </c>
    </row>
    <row r="221" customFormat="1" spans="1:7">
      <c r="A221" s="93">
        <v>2013804</v>
      </c>
      <c r="B221" s="303" t="s">
        <v>271</v>
      </c>
      <c r="C221" s="304">
        <v>0</v>
      </c>
      <c r="D221" s="88">
        <v>0</v>
      </c>
      <c r="E221" s="88"/>
      <c r="F221" s="306" t="e">
        <v>#DIV/0!</v>
      </c>
      <c r="G221" s="306" t="e">
        <v>#DIV/0!</v>
      </c>
    </row>
    <row r="222" customFormat="1" spans="1:7">
      <c r="A222" s="93">
        <v>2013805</v>
      </c>
      <c r="B222" s="303" t="s">
        <v>272</v>
      </c>
      <c r="C222" s="304">
        <v>0</v>
      </c>
      <c r="D222" s="88">
        <v>0</v>
      </c>
      <c r="E222" s="88"/>
      <c r="F222" s="306" t="e">
        <v>#DIV/0!</v>
      </c>
      <c r="G222" s="306" t="e">
        <v>#DIV/0!</v>
      </c>
    </row>
    <row r="223" customFormat="1" spans="1:7">
      <c r="A223" s="93">
        <v>2013808</v>
      </c>
      <c r="B223" s="303" t="s">
        <v>197</v>
      </c>
      <c r="C223" s="304">
        <v>0</v>
      </c>
      <c r="D223" s="88">
        <v>0</v>
      </c>
      <c r="E223" s="88"/>
      <c r="F223" s="306" t="e">
        <v>#DIV/0!</v>
      </c>
      <c r="G223" s="306" t="e">
        <v>#DIV/0!</v>
      </c>
    </row>
    <row r="224" customFormat="1" spans="1:7">
      <c r="A224" s="93">
        <v>2013810</v>
      </c>
      <c r="B224" s="303" t="s">
        <v>273</v>
      </c>
      <c r="C224" s="304">
        <v>0</v>
      </c>
      <c r="D224" s="88">
        <v>0</v>
      </c>
      <c r="E224" s="88">
        <v>45</v>
      </c>
      <c r="F224" s="306" t="e">
        <v>#DIV/0!</v>
      </c>
      <c r="G224" s="306" t="e">
        <v>#DIV/0!</v>
      </c>
    </row>
    <row r="225" customFormat="1" spans="1:7">
      <c r="A225" s="93">
        <v>2013812</v>
      </c>
      <c r="B225" s="303" t="s">
        <v>274</v>
      </c>
      <c r="C225" s="304">
        <v>0</v>
      </c>
      <c r="D225" s="88">
        <v>0</v>
      </c>
      <c r="E225" s="88"/>
      <c r="F225" s="306" t="e">
        <v>#DIV/0!</v>
      </c>
      <c r="G225" s="306" t="e">
        <v>#DIV/0!</v>
      </c>
    </row>
    <row r="226" customFormat="1" spans="1:7">
      <c r="A226" s="93">
        <v>2013813</v>
      </c>
      <c r="B226" s="303" t="s">
        <v>275</v>
      </c>
      <c r="C226" s="304">
        <v>0</v>
      </c>
      <c r="D226" s="88">
        <v>0</v>
      </c>
      <c r="E226" s="88"/>
      <c r="F226" s="306" t="e">
        <v>#DIV/0!</v>
      </c>
      <c r="G226" s="306" t="e">
        <v>#DIV/0!</v>
      </c>
    </row>
    <row r="227" customFormat="1" spans="1:7">
      <c r="A227" s="93">
        <v>2013814</v>
      </c>
      <c r="B227" s="303" t="s">
        <v>276</v>
      </c>
      <c r="C227" s="304">
        <v>0</v>
      </c>
      <c r="D227" s="88">
        <v>0</v>
      </c>
      <c r="E227" s="88"/>
      <c r="F227" s="306" t="e">
        <v>#DIV/0!</v>
      </c>
      <c r="G227" s="306" t="e">
        <v>#DIV/0!</v>
      </c>
    </row>
    <row r="228" customFormat="1" spans="1:7">
      <c r="A228" s="93">
        <v>2013815</v>
      </c>
      <c r="B228" s="303" t="s">
        <v>277</v>
      </c>
      <c r="C228" s="304">
        <v>59</v>
      </c>
      <c r="D228" s="88">
        <v>59</v>
      </c>
      <c r="E228" s="88">
        <v>7</v>
      </c>
      <c r="F228" s="306">
        <v>0.11864406779661</v>
      </c>
      <c r="G228" s="306">
        <v>0.11864406779661</v>
      </c>
    </row>
    <row r="229" customFormat="1" spans="1:7">
      <c r="A229" s="93">
        <v>2013816</v>
      </c>
      <c r="B229" s="303" t="s">
        <v>278</v>
      </c>
      <c r="C229" s="304">
        <v>0</v>
      </c>
      <c r="D229" s="88">
        <v>0</v>
      </c>
      <c r="E229" s="88"/>
      <c r="F229" s="306" t="e">
        <v>#DIV/0!</v>
      </c>
      <c r="G229" s="306" t="e">
        <v>#DIV/0!</v>
      </c>
    </row>
    <row r="230" customFormat="1" spans="1:7">
      <c r="A230" s="93">
        <v>2013850</v>
      </c>
      <c r="B230" s="303" t="s">
        <v>165</v>
      </c>
      <c r="C230" s="304">
        <v>111</v>
      </c>
      <c r="D230" s="88">
        <v>115</v>
      </c>
      <c r="E230" s="88">
        <v>104</v>
      </c>
      <c r="F230" s="306">
        <v>0.936936936936937</v>
      </c>
      <c r="G230" s="306">
        <v>0.904347826086957</v>
      </c>
    </row>
    <row r="231" customFormat="1" spans="1:7">
      <c r="A231" s="93">
        <v>2013899</v>
      </c>
      <c r="B231" s="303" t="s">
        <v>279</v>
      </c>
      <c r="C231" s="304">
        <v>34</v>
      </c>
      <c r="D231" s="88">
        <v>65</v>
      </c>
      <c r="E231" s="88">
        <v>35</v>
      </c>
      <c r="F231" s="306">
        <v>1.02941176470588</v>
      </c>
      <c r="G231" s="306">
        <v>0.538461538461538</v>
      </c>
    </row>
    <row r="232" customFormat="1" spans="1:7">
      <c r="A232" s="300">
        <v>20199</v>
      </c>
      <c r="B232" s="301" t="s">
        <v>280</v>
      </c>
      <c r="C232" s="86">
        <v>22</v>
      </c>
      <c r="D232" s="86">
        <v>19</v>
      </c>
      <c r="E232" s="86">
        <v>15</v>
      </c>
      <c r="F232" s="302">
        <v>0.681818181818182</v>
      </c>
      <c r="G232" s="302">
        <v>0.789473684210526</v>
      </c>
    </row>
    <row r="233" customFormat="1" spans="1:7">
      <c r="A233" s="93">
        <v>2019901</v>
      </c>
      <c r="B233" s="307" t="s">
        <v>281</v>
      </c>
      <c r="C233" s="304">
        <v>0</v>
      </c>
      <c r="D233" s="88">
        <v>0</v>
      </c>
      <c r="E233" s="88"/>
      <c r="F233" s="306" t="e">
        <v>#DIV/0!</v>
      </c>
      <c r="G233" s="306" t="e">
        <v>#DIV/0!</v>
      </c>
    </row>
    <row r="234" customFormat="1" spans="1:7">
      <c r="A234" s="93">
        <v>2019999</v>
      </c>
      <c r="B234" s="307" t="s">
        <v>282</v>
      </c>
      <c r="C234" s="304">
        <v>22</v>
      </c>
      <c r="D234" s="88">
        <v>19</v>
      </c>
      <c r="E234" s="88">
        <v>15</v>
      </c>
      <c r="F234" s="306">
        <v>0.681818181818182</v>
      </c>
      <c r="G234" s="306">
        <v>0.789473684210526</v>
      </c>
    </row>
    <row r="235" customFormat="1" spans="1:7">
      <c r="A235" s="296">
        <v>202</v>
      </c>
      <c r="B235" s="297" t="s">
        <v>96</v>
      </c>
      <c r="C235" s="298">
        <v>0</v>
      </c>
      <c r="D235" s="298">
        <v>0</v>
      </c>
      <c r="E235" s="298">
        <v>0</v>
      </c>
      <c r="F235" s="299"/>
      <c r="G235" s="299"/>
    </row>
    <row r="236" customFormat="1" spans="1:7">
      <c r="A236" s="300">
        <v>20205</v>
      </c>
      <c r="B236" s="301" t="s">
        <v>283</v>
      </c>
      <c r="C236" s="86">
        <v>0</v>
      </c>
      <c r="D236" s="86">
        <v>0</v>
      </c>
      <c r="E236" s="86">
        <v>0</v>
      </c>
      <c r="F236" s="302" t="e">
        <v>#DIV/0!</v>
      </c>
      <c r="G236" s="302" t="e">
        <v>#DIV/0!</v>
      </c>
    </row>
    <row r="237" customFormat="1" spans="1:7">
      <c r="A237" s="93">
        <v>2020503</v>
      </c>
      <c r="B237" s="303" t="s">
        <v>284</v>
      </c>
      <c r="C237" s="88"/>
      <c r="D237" s="88"/>
      <c r="E237" s="88"/>
      <c r="F237" s="306" t="e">
        <v>#DIV/0!</v>
      </c>
      <c r="G237" s="306" t="e">
        <v>#DIV/0!</v>
      </c>
    </row>
    <row r="238" customFormat="1" spans="1:7">
      <c r="A238" s="93">
        <v>2020504</v>
      </c>
      <c r="B238" s="303" t="s">
        <v>285</v>
      </c>
      <c r="C238" s="88"/>
      <c r="D238" s="88"/>
      <c r="E238" s="88"/>
      <c r="F238" s="306" t="e">
        <v>#DIV/0!</v>
      </c>
      <c r="G238" s="306" t="e">
        <v>#DIV/0!</v>
      </c>
    </row>
    <row r="239" customFormat="1" spans="1:7">
      <c r="A239" s="93">
        <v>2020505</v>
      </c>
      <c r="B239" s="303" t="s">
        <v>286</v>
      </c>
      <c r="C239" s="88"/>
      <c r="D239" s="88"/>
      <c r="E239" s="88"/>
      <c r="F239" s="306" t="e">
        <v>#DIV/0!</v>
      </c>
      <c r="G239" s="306" t="e">
        <v>#DIV/0!</v>
      </c>
    </row>
    <row r="240" customFormat="1" spans="1:7">
      <c r="A240" s="93">
        <v>2020599</v>
      </c>
      <c r="B240" s="303" t="s">
        <v>287</v>
      </c>
      <c r="C240" s="88"/>
      <c r="D240" s="88"/>
      <c r="E240" s="88"/>
      <c r="F240" s="306" t="e">
        <v>#DIV/0!</v>
      </c>
      <c r="G240" s="306" t="e">
        <v>#DIV/0!</v>
      </c>
    </row>
    <row r="241" customFormat="1" spans="1:7">
      <c r="A241" s="300">
        <v>20206</v>
      </c>
      <c r="B241" s="301" t="s">
        <v>288</v>
      </c>
      <c r="C241" s="86">
        <v>0</v>
      </c>
      <c r="D241" s="86">
        <v>0</v>
      </c>
      <c r="E241" s="86">
        <v>0</v>
      </c>
      <c r="F241" s="302" t="e">
        <v>#DIV/0!</v>
      </c>
      <c r="G241" s="302" t="e">
        <v>#DIV/0!</v>
      </c>
    </row>
    <row r="242" customFormat="1" spans="1:7">
      <c r="A242" s="93">
        <v>2020601</v>
      </c>
      <c r="B242" s="303" t="s">
        <v>289</v>
      </c>
      <c r="C242" s="88"/>
      <c r="D242" s="88"/>
      <c r="E242" s="88"/>
      <c r="F242" s="306" t="e">
        <v>#DIV/0!</v>
      </c>
      <c r="G242" s="306" t="e">
        <v>#DIV/0!</v>
      </c>
    </row>
    <row r="243" customFormat="1" spans="1:7">
      <c r="A243" s="300">
        <v>20299</v>
      </c>
      <c r="B243" s="301" t="s">
        <v>290</v>
      </c>
      <c r="C243" s="86">
        <v>0</v>
      </c>
      <c r="D243" s="86">
        <v>0</v>
      </c>
      <c r="E243" s="86">
        <v>0</v>
      </c>
      <c r="F243" s="302" t="e">
        <v>#DIV/0!</v>
      </c>
      <c r="G243" s="302" t="e">
        <v>#DIV/0!</v>
      </c>
    </row>
    <row r="244" customFormat="1" spans="1:7">
      <c r="A244" s="93">
        <v>2029999</v>
      </c>
      <c r="B244" s="303" t="s">
        <v>291</v>
      </c>
      <c r="C244" s="88"/>
      <c r="D244" s="88"/>
      <c r="E244" s="88"/>
      <c r="F244" s="306" t="e">
        <v>#DIV/0!</v>
      </c>
      <c r="G244" s="306" t="e">
        <v>#DIV/0!</v>
      </c>
    </row>
    <row r="245" customFormat="1" spans="1:7">
      <c r="A245" s="296">
        <v>203</v>
      </c>
      <c r="B245" s="297" t="s">
        <v>97</v>
      </c>
      <c r="C245" s="298">
        <f>SUM(C246+C250+C252+C254+C262)</f>
        <v>98</v>
      </c>
      <c r="D245" s="298">
        <f>SUM(D246+D250+D252+D254+D262)</f>
        <v>96</v>
      </c>
      <c r="E245" s="298">
        <f>SUM(E246+E250+E252+E254+E262)</f>
        <v>72</v>
      </c>
      <c r="F245" s="299">
        <v>0.989795918367347</v>
      </c>
      <c r="G245" s="299">
        <v>1.01041666666667</v>
      </c>
    </row>
    <row r="246" customFormat="1" spans="1:7">
      <c r="A246" s="300">
        <v>20301</v>
      </c>
      <c r="B246" s="314" t="s">
        <v>292</v>
      </c>
      <c r="C246" s="86">
        <v>0</v>
      </c>
      <c r="D246" s="86">
        <v>0</v>
      </c>
      <c r="E246" s="86">
        <v>0</v>
      </c>
      <c r="F246" s="302" t="e">
        <v>#DIV/0!</v>
      </c>
      <c r="G246" s="302" t="e">
        <v>#DIV/0!</v>
      </c>
    </row>
    <row r="247" customFormat="1" spans="1:7">
      <c r="A247" s="93">
        <v>2030101</v>
      </c>
      <c r="B247" s="308" t="s">
        <v>293</v>
      </c>
      <c r="C247" s="88"/>
      <c r="D247" s="88"/>
      <c r="E247" s="88"/>
      <c r="F247" s="306" t="e">
        <v>#DIV/0!</v>
      </c>
      <c r="G247" s="306" t="e">
        <v>#DIV/0!</v>
      </c>
    </row>
    <row r="248" customFormat="1" spans="1:7">
      <c r="A248" s="93">
        <v>2030102</v>
      </c>
      <c r="B248" s="308" t="s">
        <v>294</v>
      </c>
      <c r="C248" s="88"/>
      <c r="D248" s="88"/>
      <c r="E248" s="88"/>
      <c r="F248" s="306" t="e">
        <v>#DIV/0!</v>
      </c>
      <c r="G248" s="306" t="e">
        <v>#DIV/0!</v>
      </c>
    </row>
    <row r="249" customFormat="1" spans="1:7">
      <c r="A249" s="93">
        <v>2030199</v>
      </c>
      <c r="B249" s="308" t="s">
        <v>295</v>
      </c>
      <c r="C249" s="88"/>
      <c r="D249" s="88"/>
      <c r="E249" s="88"/>
      <c r="F249" s="306" t="e">
        <v>#DIV/0!</v>
      </c>
      <c r="G249" s="306" t="e">
        <v>#DIV/0!</v>
      </c>
    </row>
    <row r="250" customFormat="1" spans="1:7">
      <c r="A250" s="300">
        <v>20304</v>
      </c>
      <c r="B250" s="314" t="s">
        <v>296</v>
      </c>
      <c r="C250" s="86">
        <v>0</v>
      </c>
      <c r="D250" s="86">
        <v>0</v>
      </c>
      <c r="E250" s="86">
        <v>0</v>
      </c>
      <c r="F250" s="302" t="e">
        <v>#DIV/0!</v>
      </c>
      <c r="G250" s="302" t="e">
        <v>#DIV/0!</v>
      </c>
    </row>
    <row r="251" customFormat="1" spans="1:7">
      <c r="A251" s="93">
        <v>2030401</v>
      </c>
      <c r="B251" s="308" t="s">
        <v>297</v>
      </c>
      <c r="C251" s="88"/>
      <c r="D251" s="88"/>
      <c r="E251" s="88"/>
      <c r="F251" s="306" t="e">
        <v>#DIV/0!</v>
      </c>
      <c r="G251" s="306" t="e">
        <v>#DIV/0!</v>
      </c>
    </row>
    <row r="252" customFormat="1" spans="1:7">
      <c r="A252" s="300">
        <v>20305</v>
      </c>
      <c r="B252" s="314" t="s">
        <v>298</v>
      </c>
      <c r="C252" s="86">
        <v>0</v>
      </c>
      <c r="D252" s="86">
        <v>0</v>
      </c>
      <c r="E252" s="86">
        <v>0</v>
      </c>
      <c r="F252" s="302" t="e">
        <v>#DIV/0!</v>
      </c>
      <c r="G252" s="302" t="e">
        <v>#DIV/0!</v>
      </c>
    </row>
    <row r="253" customFormat="1" spans="1:7">
      <c r="A253" s="93">
        <v>2030501</v>
      </c>
      <c r="B253" s="308" t="s">
        <v>299</v>
      </c>
      <c r="C253" s="88"/>
      <c r="D253" s="88"/>
      <c r="E253" s="88"/>
      <c r="F253" s="306" t="e">
        <v>#DIV/0!</v>
      </c>
      <c r="G253" s="306" t="e">
        <v>#DIV/0!</v>
      </c>
    </row>
    <row r="254" customFormat="1" spans="1:7">
      <c r="A254" s="300">
        <v>20306</v>
      </c>
      <c r="B254" s="310" t="s">
        <v>300</v>
      </c>
      <c r="C254" s="86">
        <v>28</v>
      </c>
      <c r="D254" s="86">
        <v>46</v>
      </c>
      <c r="E254" s="86">
        <v>70</v>
      </c>
      <c r="F254" s="302">
        <v>3.03571428571429</v>
      </c>
      <c r="G254" s="302">
        <v>1.84782608695652</v>
      </c>
    </row>
    <row r="255" customFormat="1" spans="1:7">
      <c r="A255" s="93">
        <v>2030601</v>
      </c>
      <c r="B255" s="307" t="s">
        <v>301</v>
      </c>
      <c r="C255" s="304">
        <v>28</v>
      </c>
      <c r="D255" s="88">
        <v>15</v>
      </c>
      <c r="E255" s="88">
        <v>5</v>
      </c>
      <c r="F255" s="306">
        <v>0.178571428571429</v>
      </c>
      <c r="G255" s="306">
        <v>0.333333333333333</v>
      </c>
    </row>
    <row r="256" customFormat="1" spans="1:7">
      <c r="A256" s="93">
        <v>2030602</v>
      </c>
      <c r="B256" s="303" t="s">
        <v>302</v>
      </c>
      <c r="C256" s="304">
        <v>0</v>
      </c>
      <c r="D256" s="88">
        <v>0</v>
      </c>
      <c r="E256" s="88"/>
      <c r="F256" s="306" t="e">
        <v>#DIV/0!</v>
      </c>
      <c r="G256" s="306" t="e">
        <v>#DIV/0!</v>
      </c>
    </row>
    <row r="257" customFormat="1" spans="1:7">
      <c r="A257" s="93">
        <v>2030603</v>
      </c>
      <c r="B257" s="303" t="s">
        <v>303</v>
      </c>
      <c r="C257" s="304">
        <v>0</v>
      </c>
      <c r="D257" s="88">
        <v>0</v>
      </c>
      <c r="E257" s="88"/>
      <c r="F257" s="306" t="e">
        <v>#DIV/0!</v>
      </c>
      <c r="G257" s="306" t="e">
        <v>#DIV/0!</v>
      </c>
    </row>
    <row r="258" customFormat="1" spans="1:7">
      <c r="A258" s="93">
        <v>2030604</v>
      </c>
      <c r="B258" s="303" t="s">
        <v>304</v>
      </c>
      <c r="C258" s="304">
        <v>0</v>
      </c>
      <c r="D258" s="88">
        <v>0</v>
      </c>
      <c r="E258" s="88"/>
      <c r="F258" s="306" t="e">
        <v>#DIV/0!</v>
      </c>
      <c r="G258" s="306" t="e">
        <v>#DIV/0!</v>
      </c>
    </row>
    <row r="259" customFormat="1" spans="1:7">
      <c r="A259" s="93">
        <v>2030607</v>
      </c>
      <c r="B259" s="307" t="s">
        <v>305</v>
      </c>
      <c r="C259" s="304">
        <v>0</v>
      </c>
      <c r="D259" s="88">
        <v>31</v>
      </c>
      <c r="E259" s="88"/>
      <c r="F259" s="306" t="e">
        <v>#DIV/0!</v>
      </c>
      <c r="G259" s="306">
        <v>0</v>
      </c>
    </row>
    <row r="260" customFormat="1" spans="1:7">
      <c r="A260" s="93">
        <v>2030608</v>
      </c>
      <c r="B260" s="307" t="s">
        <v>306</v>
      </c>
      <c r="C260" s="304">
        <v>0</v>
      </c>
      <c r="D260" s="88">
        <v>0</v>
      </c>
      <c r="E260" s="88"/>
      <c r="F260" s="306" t="e">
        <v>#DIV/0!</v>
      </c>
      <c r="G260" s="306" t="e">
        <v>#DIV/0!</v>
      </c>
    </row>
    <row r="261" customFormat="1" spans="1:7">
      <c r="A261" s="93">
        <v>2030699</v>
      </c>
      <c r="B261" s="307" t="s">
        <v>307</v>
      </c>
      <c r="C261" s="304">
        <v>0</v>
      </c>
      <c r="D261" s="88">
        <v>0</v>
      </c>
      <c r="E261" s="88">
        <v>65</v>
      </c>
      <c r="F261" s="306" t="e">
        <v>#DIV/0!</v>
      </c>
      <c r="G261" s="306" t="e">
        <v>#DIV/0!</v>
      </c>
    </row>
    <row r="262" customFormat="1" spans="1:7">
      <c r="A262" s="300">
        <v>20399</v>
      </c>
      <c r="B262" s="310" t="s">
        <v>308</v>
      </c>
      <c r="C262" s="86">
        <v>70</v>
      </c>
      <c r="D262" s="86">
        <v>50</v>
      </c>
      <c r="E262" s="86">
        <v>2</v>
      </c>
      <c r="F262" s="302">
        <v>0.171428571428571</v>
      </c>
      <c r="G262" s="302">
        <v>0.24</v>
      </c>
    </row>
    <row r="263" customFormat="1" spans="1:7">
      <c r="A263" s="102">
        <v>2039999</v>
      </c>
      <c r="B263" s="307" t="s">
        <v>309</v>
      </c>
      <c r="C263" s="88">
        <v>70</v>
      </c>
      <c r="D263" s="88">
        <v>50</v>
      </c>
      <c r="E263" s="88">
        <v>2</v>
      </c>
      <c r="F263" s="306">
        <v>0.171428571428571</v>
      </c>
      <c r="G263" s="306">
        <v>0.24</v>
      </c>
    </row>
    <row r="264" customFormat="1" spans="1:7">
      <c r="A264" s="296">
        <v>204</v>
      </c>
      <c r="B264" s="297" t="s">
        <v>98</v>
      </c>
      <c r="C264" s="298">
        <f>SUM(C265+C268+C279+C286+C303+C294+C317+C327+C337+C345+C351)</f>
        <v>5041</v>
      </c>
      <c r="D264" s="298">
        <f>SUM(D265+D268+D279+D286+D303+D294+D317+D327+D337+D345+D351)</f>
        <v>6757</v>
      </c>
      <c r="E264" s="298">
        <f>SUM(E265+E268+E279+E286+E303+E294+E317+E327+E337+E345+E351)</f>
        <v>5049</v>
      </c>
      <c r="F264" s="299">
        <v>1.07141440190438</v>
      </c>
      <c r="G264" s="299">
        <v>0.799319224507918</v>
      </c>
    </row>
    <row r="265" customFormat="1" spans="1:7">
      <c r="A265" s="300">
        <v>20401</v>
      </c>
      <c r="B265" s="301" t="s">
        <v>310</v>
      </c>
      <c r="C265" s="86">
        <v>0</v>
      </c>
      <c r="D265" s="86">
        <v>29</v>
      </c>
      <c r="E265" s="86">
        <v>126</v>
      </c>
      <c r="F265" s="302" t="e">
        <v>#DIV/0!</v>
      </c>
      <c r="G265" s="302">
        <v>4.3448275862069</v>
      </c>
    </row>
    <row r="266" customFormat="1" spans="1:7">
      <c r="A266" s="93">
        <v>2040101</v>
      </c>
      <c r="B266" s="303" t="s">
        <v>311</v>
      </c>
      <c r="C266" s="88"/>
      <c r="D266" s="88">
        <v>29</v>
      </c>
      <c r="E266" s="88"/>
      <c r="F266" s="306" t="e">
        <v>#DIV/0!</v>
      </c>
      <c r="G266" s="306">
        <v>0</v>
      </c>
    </row>
    <row r="267" customFormat="1" spans="1:7">
      <c r="A267" s="93">
        <v>2040199</v>
      </c>
      <c r="B267" s="307" t="s">
        <v>312</v>
      </c>
      <c r="C267" s="88"/>
      <c r="D267" s="88">
        <v>0</v>
      </c>
      <c r="E267" s="88">
        <v>126</v>
      </c>
      <c r="F267" s="306" t="e">
        <v>#DIV/0!</v>
      </c>
      <c r="G267" s="306" t="e">
        <v>#DIV/0!</v>
      </c>
    </row>
    <row r="268" customFormat="1" spans="1:7">
      <c r="A268" s="300">
        <v>20402</v>
      </c>
      <c r="B268" s="310" t="s">
        <v>313</v>
      </c>
      <c r="C268" s="86">
        <v>4289</v>
      </c>
      <c r="D268" s="86">
        <v>4607</v>
      </c>
      <c r="E268" s="86">
        <v>4254</v>
      </c>
      <c r="F268" s="302">
        <v>1.06574959197948</v>
      </c>
      <c r="G268" s="302">
        <v>0.992185804210983</v>
      </c>
    </row>
    <row r="269" customFormat="1" spans="1:7">
      <c r="A269" s="93">
        <v>2040201</v>
      </c>
      <c r="B269" s="307" t="s">
        <v>156</v>
      </c>
      <c r="C269" s="304">
        <v>2206</v>
      </c>
      <c r="D269" s="88">
        <v>2258</v>
      </c>
      <c r="E269" s="88">
        <v>2947</v>
      </c>
      <c r="F269" s="306">
        <v>1.33590208522212</v>
      </c>
      <c r="G269" s="306">
        <v>1.30513728963685</v>
      </c>
    </row>
    <row r="270" customFormat="1" spans="1:7">
      <c r="A270" s="93">
        <v>2040202</v>
      </c>
      <c r="B270" s="307" t="s">
        <v>157</v>
      </c>
      <c r="C270" s="304">
        <v>0</v>
      </c>
      <c r="D270" s="88">
        <v>0</v>
      </c>
      <c r="E270" s="88"/>
      <c r="F270" s="306" t="e">
        <v>#DIV/0!</v>
      </c>
      <c r="G270" s="306" t="e">
        <v>#DIV/0!</v>
      </c>
    </row>
    <row r="271" customFormat="1" spans="1:7">
      <c r="A271" s="93">
        <v>2040203</v>
      </c>
      <c r="B271" s="307" t="s">
        <v>158</v>
      </c>
      <c r="C271" s="304">
        <v>0</v>
      </c>
      <c r="D271" s="88">
        <v>0</v>
      </c>
      <c r="E271" s="88"/>
      <c r="F271" s="306" t="e">
        <v>#DIV/0!</v>
      </c>
      <c r="G271" s="306" t="e">
        <v>#DIV/0!</v>
      </c>
    </row>
    <row r="272" customFormat="1" spans="1:7">
      <c r="A272" s="93">
        <v>2040219</v>
      </c>
      <c r="B272" s="307" t="s">
        <v>197</v>
      </c>
      <c r="C272" s="304">
        <v>66</v>
      </c>
      <c r="D272" s="88">
        <v>66</v>
      </c>
      <c r="E272" s="88">
        <v>176</v>
      </c>
      <c r="F272" s="306">
        <v>2.66666666666667</v>
      </c>
      <c r="G272" s="306">
        <v>2.66666666666667</v>
      </c>
    </row>
    <row r="273" customFormat="1" spans="1:7">
      <c r="A273" s="93">
        <v>2040220</v>
      </c>
      <c r="B273" s="307" t="s">
        <v>314</v>
      </c>
      <c r="C273" s="304">
        <v>18</v>
      </c>
      <c r="D273" s="88">
        <v>16</v>
      </c>
      <c r="E273" s="88">
        <v>18</v>
      </c>
      <c r="F273" s="306">
        <v>1</v>
      </c>
      <c r="G273" s="306">
        <v>1.125</v>
      </c>
    </row>
    <row r="274" customFormat="1" spans="1:7">
      <c r="A274" s="93">
        <v>2040221</v>
      </c>
      <c r="B274" s="307" t="s">
        <v>315</v>
      </c>
      <c r="C274" s="304">
        <v>0</v>
      </c>
      <c r="D274" s="88">
        <v>0</v>
      </c>
      <c r="E274" s="88"/>
      <c r="F274" s="306" t="e">
        <v>#DIV/0!</v>
      </c>
      <c r="G274" s="306" t="e">
        <v>#DIV/0!</v>
      </c>
    </row>
    <row r="275" customFormat="1" spans="1:7">
      <c r="A275" s="93">
        <v>2040222</v>
      </c>
      <c r="B275" s="307" t="s">
        <v>316</v>
      </c>
      <c r="C275" s="304">
        <v>0</v>
      </c>
      <c r="D275" s="88">
        <v>0</v>
      </c>
      <c r="E275" s="88"/>
      <c r="F275" s="306" t="e">
        <v>#DIV/0!</v>
      </c>
      <c r="G275" s="306" t="e">
        <v>#DIV/0!</v>
      </c>
    </row>
    <row r="276" customFormat="1" spans="1:7">
      <c r="A276" s="93">
        <v>2040223</v>
      </c>
      <c r="B276" s="307" t="s">
        <v>317</v>
      </c>
      <c r="C276" s="304">
        <v>0</v>
      </c>
      <c r="D276" s="88">
        <v>0</v>
      </c>
      <c r="E276" s="88"/>
      <c r="F276" s="306" t="e">
        <v>#DIV/0!</v>
      </c>
      <c r="G276" s="306" t="e">
        <v>#DIV/0!</v>
      </c>
    </row>
    <row r="277" customFormat="1" spans="1:7">
      <c r="A277" s="93">
        <v>2040250</v>
      </c>
      <c r="B277" s="307" t="s">
        <v>165</v>
      </c>
      <c r="C277" s="304">
        <v>37</v>
      </c>
      <c r="D277" s="88">
        <v>38</v>
      </c>
      <c r="E277" s="88">
        <v>40</v>
      </c>
      <c r="F277" s="306">
        <v>1.08108108108108</v>
      </c>
      <c r="G277" s="306">
        <v>1.05263157894737</v>
      </c>
    </row>
    <row r="278" customFormat="1" spans="1:7">
      <c r="A278" s="93">
        <v>2040299</v>
      </c>
      <c r="B278" s="307" t="s">
        <v>318</v>
      </c>
      <c r="C278" s="304">
        <v>1962</v>
      </c>
      <c r="D278" s="88">
        <v>2229</v>
      </c>
      <c r="E278" s="88">
        <v>1073</v>
      </c>
      <c r="F278" s="306">
        <v>0.708460754332314</v>
      </c>
      <c r="G278" s="306">
        <v>0.623598026020637</v>
      </c>
    </row>
    <row r="279" customFormat="1" spans="1:7">
      <c r="A279" s="300">
        <v>20403</v>
      </c>
      <c r="B279" s="301" t="s">
        <v>319</v>
      </c>
      <c r="C279" s="86">
        <v>2</v>
      </c>
      <c r="D279" s="86">
        <v>2</v>
      </c>
      <c r="E279" s="86">
        <v>1</v>
      </c>
      <c r="F279" s="302">
        <v>0.5</v>
      </c>
      <c r="G279" s="302">
        <v>0.5</v>
      </c>
    </row>
    <row r="280" customFormat="1" spans="1:7">
      <c r="A280" s="93">
        <v>2040301</v>
      </c>
      <c r="B280" s="303" t="s">
        <v>156</v>
      </c>
      <c r="C280" s="304">
        <v>0</v>
      </c>
      <c r="D280" s="88">
        <v>0</v>
      </c>
      <c r="E280" s="88"/>
      <c r="F280" s="306" t="e">
        <v>#DIV/0!</v>
      </c>
      <c r="G280" s="306" t="e">
        <v>#DIV/0!</v>
      </c>
    </row>
    <row r="281" customFormat="1" spans="1:7">
      <c r="A281" s="93">
        <v>2040302</v>
      </c>
      <c r="B281" s="303" t="s">
        <v>157</v>
      </c>
      <c r="C281" s="304">
        <v>0</v>
      </c>
      <c r="D281" s="88">
        <v>0</v>
      </c>
      <c r="E281" s="88"/>
      <c r="F281" s="306" t="e">
        <v>#DIV/0!</v>
      </c>
      <c r="G281" s="306" t="e">
        <v>#DIV/0!</v>
      </c>
    </row>
    <row r="282" customFormat="1" spans="1:7">
      <c r="A282" s="93">
        <v>2040303</v>
      </c>
      <c r="B282" s="307" t="s">
        <v>158</v>
      </c>
      <c r="C282" s="304">
        <v>0</v>
      </c>
      <c r="D282" s="88">
        <v>0</v>
      </c>
      <c r="E282" s="88"/>
      <c r="F282" s="306" t="e">
        <v>#DIV/0!</v>
      </c>
      <c r="G282" s="306" t="e">
        <v>#DIV/0!</v>
      </c>
    </row>
    <row r="283" customFormat="1" spans="1:7">
      <c r="A283" s="93">
        <v>2040304</v>
      </c>
      <c r="B283" s="307" t="s">
        <v>320</v>
      </c>
      <c r="C283" s="304">
        <v>2</v>
      </c>
      <c r="D283" s="88">
        <v>2</v>
      </c>
      <c r="E283" s="88">
        <v>1</v>
      </c>
      <c r="F283" s="306">
        <v>0.5</v>
      </c>
      <c r="G283" s="306">
        <v>0.5</v>
      </c>
    </row>
    <row r="284" customFormat="1" spans="1:7">
      <c r="A284" s="93">
        <v>2040350</v>
      </c>
      <c r="B284" s="307" t="s">
        <v>165</v>
      </c>
      <c r="C284" s="304">
        <v>0</v>
      </c>
      <c r="D284" s="88">
        <v>0</v>
      </c>
      <c r="E284" s="88"/>
      <c r="F284" s="306" t="e">
        <v>#DIV/0!</v>
      </c>
      <c r="G284" s="306" t="e">
        <v>#DIV/0!</v>
      </c>
    </row>
    <row r="285" customFormat="1" spans="1:7">
      <c r="A285" s="93">
        <v>2040399</v>
      </c>
      <c r="B285" s="308" t="s">
        <v>321</v>
      </c>
      <c r="C285" s="304">
        <v>0</v>
      </c>
      <c r="D285" s="88">
        <v>0</v>
      </c>
      <c r="E285" s="88"/>
      <c r="F285" s="306" t="e">
        <v>#DIV/0!</v>
      </c>
      <c r="G285" s="306" t="e">
        <v>#DIV/0!</v>
      </c>
    </row>
    <row r="286" customFormat="1" spans="1:7">
      <c r="A286" s="300">
        <v>20404</v>
      </c>
      <c r="B286" s="311" t="s">
        <v>322</v>
      </c>
      <c r="C286" s="86">
        <v>0</v>
      </c>
      <c r="D286" s="86">
        <v>0</v>
      </c>
      <c r="E286" s="86">
        <v>10</v>
      </c>
      <c r="F286" s="302" t="e">
        <v>#DIV/0!</v>
      </c>
      <c r="G286" s="302" t="e">
        <v>#DIV/0!</v>
      </c>
    </row>
    <row r="287" customFormat="1" spans="1:7">
      <c r="A287" s="93">
        <v>2040401</v>
      </c>
      <c r="B287" s="303" t="s">
        <v>156</v>
      </c>
      <c r="C287" s="88"/>
      <c r="D287" s="88"/>
      <c r="E287" s="88">
        <v>5</v>
      </c>
      <c r="F287" s="306" t="e">
        <v>#DIV/0!</v>
      </c>
      <c r="G287" s="306" t="e">
        <v>#DIV/0!</v>
      </c>
    </row>
    <row r="288" customFormat="1" spans="1:7">
      <c r="A288" s="93">
        <v>2040402</v>
      </c>
      <c r="B288" s="303" t="s">
        <v>157</v>
      </c>
      <c r="C288" s="88"/>
      <c r="D288" s="88"/>
      <c r="E288" s="88"/>
      <c r="F288" s="306" t="e">
        <v>#DIV/0!</v>
      </c>
      <c r="G288" s="306" t="e">
        <v>#DIV/0!</v>
      </c>
    </row>
    <row r="289" customFormat="1" spans="1:7">
      <c r="A289" s="93">
        <v>2040403</v>
      </c>
      <c r="B289" s="307" t="s">
        <v>158</v>
      </c>
      <c r="C289" s="88"/>
      <c r="D289" s="88"/>
      <c r="E289" s="88"/>
      <c r="F289" s="306" t="e">
        <v>#DIV/0!</v>
      </c>
      <c r="G289" s="306" t="e">
        <v>#DIV/0!</v>
      </c>
    </row>
    <row r="290" customFormat="1" spans="1:7">
      <c r="A290" s="93">
        <v>2040409</v>
      </c>
      <c r="B290" s="307" t="s">
        <v>323</v>
      </c>
      <c r="C290" s="88"/>
      <c r="D290" s="88"/>
      <c r="E290" s="88"/>
      <c r="F290" s="306" t="e">
        <v>#DIV/0!</v>
      </c>
      <c r="G290" s="306" t="e">
        <v>#DIV/0!</v>
      </c>
    </row>
    <row r="291" customFormat="1" spans="1:7">
      <c r="A291" s="93">
        <v>2040410</v>
      </c>
      <c r="B291" s="307" t="s">
        <v>324</v>
      </c>
      <c r="C291" s="88"/>
      <c r="D291" s="88"/>
      <c r="E291" s="88"/>
      <c r="F291" s="306" t="e">
        <v>#DIV/0!</v>
      </c>
      <c r="G291" s="306" t="e">
        <v>#DIV/0!</v>
      </c>
    </row>
    <row r="292" customFormat="1" spans="1:7">
      <c r="A292" s="93">
        <v>2040450</v>
      </c>
      <c r="B292" s="307" t="s">
        <v>165</v>
      </c>
      <c r="C292" s="88"/>
      <c r="D292" s="88"/>
      <c r="E292" s="88"/>
      <c r="F292" s="306" t="e">
        <v>#DIV/0!</v>
      </c>
      <c r="G292" s="306" t="e">
        <v>#DIV/0!</v>
      </c>
    </row>
    <row r="293" customFormat="1" spans="1:7">
      <c r="A293" s="93">
        <v>2040499</v>
      </c>
      <c r="B293" s="307" t="s">
        <v>325</v>
      </c>
      <c r="C293" s="88"/>
      <c r="D293" s="88"/>
      <c r="E293" s="88">
        <v>5</v>
      </c>
      <c r="F293" s="306" t="e">
        <v>#DIV/0!</v>
      </c>
      <c r="G293" s="306" t="e">
        <v>#DIV/0!</v>
      </c>
    </row>
    <row r="294" customFormat="1" spans="1:7">
      <c r="A294" s="300">
        <v>20405</v>
      </c>
      <c r="B294" s="314" t="s">
        <v>326</v>
      </c>
      <c r="C294" s="86">
        <v>0</v>
      </c>
      <c r="D294" s="86">
        <v>0</v>
      </c>
      <c r="E294" s="86">
        <v>10</v>
      </c>
      <c r="F294" s="302" t="e">
        <v>#DIV/0!</v>
      </c>
      <c r="G294" s="302" t="e">
        <v>#DIV/0!</v>
      </c>
    </row>
    <row r="295" customFormat="1" spans="1:7">
      <c r="A295" s="93">
        <v>2040501</v>
      </c>
      <c r="B295" s="303" t="s">
        <v>156</v>
      </c>
      <c r="C295" s="88"/>
      <c r="D295" s="88"/>
      <c r="E295" s="88"/>
      <c r="F295" s="306" t="e">
        <v>#DIV/0!</v>
      </c>
      <c r="G295" s="306" t="e">
        <v>#DIV/0!</v>
      </c>
    </row>
    <row r="296" customFormat="1" spans="1:7">
      <c r="A296" s="93">
        <v>2040502</v>
      </c>
      <c r="B296" s="303" t="s">
        <v>157</v>
      </c>
      <c r="C296" s="88"/>
      <c r="D296" s="88"/>
      <c r="E296" s="88"/>
      <c r="F296" s="306" t="e">
        <v>#DIV/0!</v>
      </c>
      <c r="G296" s="306" t="e">
        <v>#DIV/0!</v>
      </c>
    </row>
    <row r="297" customFormat="1" spans="1:7">
      <c r="A297" s="93">
        <v>2040503</v>
      </c>
      <c r="B297" s="303" t="s">
        <v>158</v>
      </c>
      <c r="C297" s="88"/>
      <c r="D297" s="88"/>
      <c r="E297" s="88"/>
      <c r="F297" s="306" t="e">
        <v>#DIV/0!</v>
      </c>
      <c r="G297" s="306" t="e">
        <v>#DIV/0!</v>
      </c>
    </row>
    <row r="298" customFormat="1" spans="1:7">
      <c r="A298" s="93">
        <v>2040504</v>
      </c>
      <c r="B298" s="307" t="s">
        <v>327</v>
      </c>
      <c r="C298" s="88"/>
      <c r="D298" s="88"/>
      <c r="E298" s="88"/>
      <c r="F298" s="306" t="e">
        <v>#DIV/0!</v>
      </c>
      <c r="G298" s="306" t="e">
        <v>#DIV/0!</v>
      </c>
    </row>
    <row r="299" customFormat="1" spans="1:7">
      <c r="A299" s="93">
        <v>2040505</v>
      </c>
      <c r="B299" s="307" t="s">
        <v>328</v>
      </c>
      <c r="C299" s="88"/>
      <c r="D299" s="88"/>
      <c r="E299" s="88"/>
      <c r="F299" s="306" t="e">
        <v>#DIV/0!</v>
      </c>
      <c r="G299" s="306" t="e">
        <v>#DIV/0!</v>
      </c>
    </row>
    <row r="300" customFormat="1" spans="1:7">
      <c r="A300" s="93">
        <v>2040506</v>
      </c>
      <c r="B300" s="307" t="s">
        <v>329</v>
      </c>
      <c r="C300" s="88"/>
      <c r="D300" s="88"/>
      <c r="E300" s="88"/>
      <c r="F300" s="306" t="e">
        <v>#DIV/0!</v>
      </c>
      <c r="G300" s="306" t="e">
        <v>#DIV/0!</v>
      </c>
    </row>
    <row r="301" customFormat="1" spans="1:7">
      <c r="A301" s="93">
        <v>2040550</v>
      </c>
      <c r="B301" s="303" t="s">
        <v>165</v>
      </c>
      <c r="C301" s="88"/>
      <c r="D301" s="88"/>
      <c r="E301" s="88"/>
      <c r="F301" s="306" t="e">
        <v>#DIV/0!</v>
      </c>
      <c r="G301" s="306" t="e">
        <v>#DIV/0!</v>
      </c>
    </row>
    <row r="302" customFormat="1" spans="1:7">
      <c r="A302" s="93">
        <v>2040599</v>
      </c>
      <c r="B302" s="303" t="s">
        <v>330</v>
      </c>
      <c r="C302" s="88"/>
      <c r="D302" s="88"/>
      <c r="E302" s="88">
        <v>10</v>
      </c>
      <c r="F302" s="306" t="e">
        <v>#DIV/0!</v>
      </c>
      <c r="G302" s="306" t="e">
        <v>#DIV/0!</v>
      </c>
    </row>
    <row r="303" customFormat="1" spans="1:7">
      <c r="A303" s="300">
        <v>20406</v>
      </c>
      <c r="B303" s="301" t="s">
        <v>331</v>
      </c>
      <c r="C303" s="86">
        <v>749</v>
      </c>
      <c r="D303" s="86">
        <v>754</v>
      </c>
      <c r="E303" s="86">
        <v>648</v>
      </c>
      <c r="F303" s="302">
        <v>0.911882510013351</v>
      </c>
      <c r="G303" s="302">
        <v>0.905835543766578</v>
      </c>
    </row>
    <row r="304" customFormat="1" spans="1:7">
      <c r="A304" s="93">
        <v>2040601</v>
      </c>
      <c r="B304" s="307" t="s">
        <v>156</v>
      </c>
      <c r="C304" s="304">
        <v>326</v>
      </c>
      <c r="D304" s="88">
        <v>350</v>
      </c>
      <c r="E304" s="88">
        <v>361</v>
      </c>
      <c r="F304" s="306">
        <v>1.10736196319018</v>
      </c>
      <c r="G304" s="306">
        <v>1.03142857142857</v>
      </c>
    </row>
    <row r="305" customFormat="1" spans="1:7">
      <c r="A305" s="93">
        <v>2040602</v>
      </c>
      <c r="B305" s="307" t="s">
        <v>157</v>
      </c>
      <c r="C305" s="304">
        <v>0</v>
      </c>
      <c r="D305" s="88">
        <v>0</v>
      </c>
      <c r="E305" s="88"/>
      <c r="F305" s="306" t="e">
        <v>#DIV/0!</v>
      </c>
      <c r="G305" s="306" t="e">
        <v>#DIV/0!</v>
      </c>
    </row>
    <row r="306" customFormat="1" spans="1:7">
      <c r="A306" s="93">
        <v>2040603</v>
      </c>
      <c r="B306" s="307" t="s">
        <v>158</v>
      </c>
      <c r="C306" s="304">
        <v>0</v>
      </c>
      <c r="D306" s="88">
        <v>0</v>
      </c>
      <c r="E306" s="88"/>
      <c r="F306" s="306" t="e">
        <v>#DIV/0!</v>
      </c>
      <c r="G306" s="306" t="e">
        <v>#DIV/0!</v>
      </c>
    </row>
    <row r="307" customFormat="1" spans="1:7">
      <c r="A307" s="93">
        <v>2040604</v>
      </c>
      <c r="B307" s="308" t="s">
        <v>332</v>
      </c>
      <c r="C307" s="304">
        <v>0</v>
      </c>
      <c r="D307" s="88">
        <v>0</v>
      </c>
      <c r="E307" s="88"/>
      <c r="F307" s="306" t="e">
        <v>#DIV/0!</v>
      </c>
      <c r="G307" s="306" t="e">
        <v>#DIV/0!</v>
      </c>
    </row>
    <row r="308" customFormat="1" spans="1:7">
      <c r="A308" s="93">
        <v>2040605</v>
      </c>
      <c r="B308" s="303" t="s">
        <v>333</v>
      </c>
      <c r="C308" s="304">
        <v>10</v>
      </c>
      <c r="D308" s="88">
        <v>10</v>
      </c>
      <c r="E308" s="88">
        <v>10</v>
      </c>
      <c r="F308" s="306">
        <v>1</v>
      </c>
      <c r="G308" s="306">
        <v>1</v>
      </c>
    </row>
    <row r="309" customFormat="1" spans="1:7">
      <c r="A309" s="93">
        <v>2040606</v>
      </c>
      <c r="B309" s="303" t="s">
        <v>334</v>
      </c>
      <c r="C309" s="304">
        <v>0</v>
      </c>
      <c r="D309" s="88">
        <v>0</v>
      </c>
      <c r="E309" s="88"/>
      <c r="F309" s="306" t="e">
        <v>#DIV/0!</v>
      </c>
      <c r="G309" s="306" t="e">
        <v>#DIV/0!</v>
      </c>
    </row>
    <row r="310" customFormat="1" spans="1:7">
      <c r="A310" s="93">
        <v>2040607</v>
      </c>
      <c r="B310" s="309" t="s">
        <v>335</v>
      </c>
      <c r="C310" s="304">
        <v>2</v>
      </c>
      <c r="D310" s="88">
        <v>15</v>
      </c>
      <c r="E310" s="88">
        <v>15</v>
      </c>
      <c r="F310" s="306">
        <v>11.5</v>
      </c>
      <c r="G310" s="306">
        <v>1.53333333333333</v>
      </c>
    </row>
    <row r="311" customFormat="1" spans="1:7">
      <c r="A311" s="93">
        <v>2040608</v>
      </c>
      <c r="B311" s="307" t="s">
        <v>336</v>
      </c>
      <c r="C311" s="304">
        <v>0</v>
      </c>
      <c r="D311" s="88">
        <v>0</v>
      </c>
      <c r="E311" s="88"/>
      <c r="F311" s="306" t="e">
        <v>#DIV/0!</v>
      </c>
      <c r="G311" s="306" t="e">
        <v>#DIV/0!</v>
      </c>
    </row>
    <row r="312" customFormat="1" spans="1:7">
      <c r="A312" s="93">
        <v>2040610</v>
      </c>
      <c r="B312" s="307" t="s">
        <v>337</v>
      </c>
      <c r="C312" s="304">
        <v>8</v>
      </c>
      <c r="D312" s="88">
        <v>8</v>
      </c>
      <c r="E312" s="88">
        <v>8</v>
      </c>
      <c r="F312" s="306">
        <v>1</v>
      </c>
      <c r="G312" s="306">
        <v>1</v>
      </c>
    </row>
    <row r="313" customFormat="1" spans="1:7">
      <c r="A313" s="93">
        <v>2040612</v>
      </c>
      <c r="B313" s="307" t="s">
        <v>338</v>
      </c>
      <c r="C313" s="304">
        <v>0</v>
      </c>
      <c r="D313" s="88">
        <v>0</v>
      </c>
      <c r="E313" s="88"/>
      <c r="F313" s="306" t="e">
        <v>#DIV/0!</v>
      </c>
      <c r="G313" s="306" t="e">
        <v>#DIV/0!</v>
      </c>
    </row>
    <row r="314" customFormat="1" spans="1:7">
      <c r="A314" s="93">
        <v>2040613</v>
      </c>
      <c r="B314" s="307" t="s">
        <v>197</v>
      </c>
      <c r="C314" s="304">
        <v>0</v>
      </c>
      <c r="D314" s="88">
        <v>0</v>
      </c>
      <c r="E314" s="88"/>
      <c r="F314" s="306" t="e">
        <v>#DIV/0!</v>
      </c>
      <c r="G314" s="306" t="e">
        <v>#DIV/0!</v>
      </c>
    </row>
    <row r="315" customFormat="1" spans="1:7">
      <c r="A315" s="93">
        <v>2040650</v>
      </c>
      <c r="B315" s="307" t="s">
        <v>165</v>
      </c>
      <c r="C315" s="304">
        <v>67</v>
      </c>
      <c r="D315" s="88">
        <v>61</v>
      </c>
      <c r="E315" s="88">
        <v>70</v>
      </c>
      <c r="F315" s="306">
        <v>1.04477611940298</v>
      </c>
      <c r="G315" s="306">
        <v>1.14754098360656</v>
      </c>
    </row>
    <row r="316" customFormat="1" spans="1:7">
      <c r="A316" s="93">
        <v>2040699</v>
      </c>
      <c r="B316" s="303" t="s">
        <v>339</v>
      </c>
      <c r="C316" s="304">
        <v>336</v>
      </c>
      <c r="D316" s="88">
        <v>310</v>
      </c>
      <c r="E316" s="88">
        <v>184</v>
      </c>
      <c r="F316" s="306">
        <v>0.62797619047619</v>
      </c>
      <c r="G316" s="306">
        <v>0.680645161290323</v>
      </c>
    </row>
    <row r="317" customFormat="1" spans="1:7">
      <c r="A317" s="300">
        <v>20407</v>
      </c>
      <c r="B317" s="311" t="s">
        <v>340</v>
      </c>
      <c r="C317" s="86">
        <v>0</v>
      </c>
      <c r="D317" s="86">
        <v>1365</v>
      </c>
      <c r="E317" s="86">
        <v>0</v>
      </c>
      <c r="F317" s="302" t="e">
        <v>#DIV/0!</v>
      </c>
      <c r="G317" s="302">
        <v>0</v>
      </c>
    </row>
    <row r="318" customFormat="1" spans="1:7">
      <c r="A318" s="93">
        <v>2040701</v>
      </c>
      <c r="B318" s="303" t="s">
        <v>156</v>
      </c>
      <c r="C318" s="88"/>
      <c r="D318" s="88">
        <v>0</v>
      </c>
      <c r="E318" s="88"/>
      <c r="F318" s="306" t="e">
        <v>#DIV/0!</v>
      </c>
      <c r="G318" s="306" t="e">
        <v>#DIV/0!</v>
      </c>
    </row>
    <row r="319" customFormat="1" spans="1:7">
      <c r="A319" s="93">
        <v>2040702</v>
      </c>
      <c r="B319" s="307" t="s">
        <v>157</v>
      </c>
      <c r="C319" s="88"/>
      <c r="D319" s="88">
        <v>0</v>
      </c>
      <c r="E319" s="88"/>
      <c r="F319" s="306" t="e">
        <v>#DIV/0!</v>
      </c>
      <c r="G319" s="306" t="e">
        <v>#DIV/0!</v>
      </c>
    </row>
    <row r="320" customFormat="1" spans="1:7">
      <c r="A320" s="93">
        <v>2040703</v>
      </c>
      <c r="B320" s="307" t="s">
        <v>158</v>
      </c>
      <c r="C320" s="88"/>
      <c r="D320" s="88">
        <v>0</v>
      </c>
      <c r="E320" s="88"/>
      <c r="F320" s="306" t="e">
        <v>#DIV/0!</v>
      </c>
      <c r="G320" s="306" t="e">
        <v>#DIV/0!</v>
      </c>
    </row>
    <row r="321" customFormat="1" spans="1:7">
      <c r="A321" s="93">
        <v>2040704</v>
      </c>
      <c r="B321" s="307" t="s">
        <v>341</v>
      </c>
      <c r="C321" s="88"/>
      <c r="D321" s="88">
        <v>0</v>
      </c>
      <c r="E321" s="88"/>
      <c r="F321" s="306" t="e">
        <v>#DIV/0!</v>
      </c>
      <c r="G321" s="306" t="e">
        <v>#DIV/0!</v>
      </c>
    </row>
    <row r="322" customFormat="1" spans="1:7">
      <c r="A322" s="93">
        <v>2040705</v>
      </c>
      <c r="B322" s="308" t="s">
        <v>342</v>
      </c>
      <c r="C322" s="88"/>
      <c r="D322" s="88">
        <v>0</v>
      </c>
      <c r="E322" s="88"/>
      <c r="F322" s="306" t="e">
        <v>#DIV/0!</v>
      </c>
      <c r="G322" s="306" t="e">
        <v>#DIV/0!</v>
      </c>
    </row>
    <row r="323" customFormat="1" spans="1:7">
      <c r="A323" s="93">
        <v>2040706</v>
      </c>
      <c r="B323" s="303" t="s">
        <v>343</v>
      </c>
      <c r="C323" s="88"/>
      <c r="D323" s="88">
        <v>1365</v>
      </c>
      <c r="E323" s="88"/>
      <c r="F323" s="306" t="e">
        <v>#DIV/0!</v>
      </c>
      <c r="G323" s="306">
        <v>0</v>
      </c>
    </row>
    <row r="324" customFormat="1" spans="1:7">
      <c r="A324" s="93">
        <v>2040707</v>
      </c>
      <c r="B324" s="303" t="s">
        <v>197</v>
      </c>
      <c r="C324" s="88"/>
      <c r="D324" s="88">
        <v>0</v>
      </c>
      <c r="E324" s="88"/>
      <c r="F324" s="306" t="e">
        <v>#DIV/0!</v>
      </c>
      <c r="G324" s="306" t="e">
        <v>#DIV/0!</v>
      </c>
    </row>
    <row r="325" customFormat="1" spans="1:7">
      <c r="A325" s="93">
        <v>2040750</v>
      </c>
      <c r="B325" s="303" t="s">
        <v>165</v>
      </c>
      <c r="C325" s="88"/>
      <c r="D325" s="88">
        <v>0</v>
      </c>
      <c r="E325" s="88"/>
      <c r="F325" s="306" t="e">
        <v>#DIV/0!</v>
      </c>
      <c r="G325" s="306" t="e">
        <v>#DIV/0!</v>
      </c>
    </row>
    <row r="326" customFormat="1" spans="1:7">
      <c r="A326" s="93">
        <v>2040799</v>
      </c>
      <c r="B326" s="303" t="s">
        <v>344</v>
      </c>
      <c r="C326" s="88"/>
      <c r="D326" s="88">
        <v>0</v>
      </c>
      <c r="E326" s="88"/>
      <c r="F326" s="306" t="e">
        <v>#DIV/0!</v>
      </c>
      <c r="G326" s="306" t="e">
        <v>#DIV/0!</v>
      </c>
    </row>
    <row r="327" customFormat="1" spans="1:7">
      <c r="A327" s="300">
        <v>20408</v>
      </c>
      <c r="B327" s="310" t="s">
        <v>345</v>
      </c>
      <c r="C327" s="86">
        <v>0</v>
      </c>
      <c r="D327" s="86">
        <v>0</v>
      </c>
      <c r="E327" s="86">
        <v>0</v>
      </c>
      <c r="F327" s="302" t="e">
        <v>#DIV/0!</v>
      </c>
      <c r="G327" s="302" t="e">
        <v>#DIV/0!</v>
      </c>
    </row>
    <row r="328" customFormat="1" spans="1:7">
      <c r="A328" s="93">
        <v>2040801</v>
      </c>
      <c r="B328" s="307" t="s">
        <v>156</v>
      </c>
      <c r="C328" s="88"/>
      <c r="D328" s="88"/>
      <c r="E328" s="88"/>
      <c r="F328" s="306" t="e">
        <v>#DIV/0!</v>
      </c>
      <c r="G328" s="306" t="e">
        <v>#DIV/0!</v>
      </c>
    </row>
    <row r="329" customFormat="1" spans="1:7">
      <c r="A329" s="93">
        <v>2040802</v>
      </c>
      <c r="B329" s="307" t="s">
        <v>157</v>
      </c>
      <c r="C329" s="88"/>
      <c r="D329" s="88"/>
      <c r="E329" s="88"/>
      <c r="F329" s="306" t="e">
        <v>#DIV/0!</v>
      </c>
      <c r="G329" s="306" t="e">
        <v>#DIV/0!</v>
      </c>
    </row>
    <row r="330" customFormat="1" spans="1:7">
      <c r="A330" s="93">
        <v>2040803</v>
      </c>
      <c r="B330" s="303" t="s">
        <v>158</v>
      </c>
      <c r="C330" s="88"/>
      <c r="D330" s="88"/>
      <c r="E330" s="88"/>
      <c r="F330" s="306" t="e">
        <v>#DIV/0!</v>
      </c>
      <c r="G330" s="306" t="e">
        <v>#DIV/0!</v>
      </c>
    </row>
    <row r="331" customFormat="1" spans="1:7">
      <c r="A331" s="93">
        <v>2040804</v>
      </c>
      <c r="B331" s="303" t="s">
        <v>346</v>
      </c>
      <c r="C331" s="88"/>
      <c r="D331" s="88"/>
      <c r="E331" s="88"/>
      <c r="F331" s="306" t="e">
        <v>#DIV/0!</v>
      </c>
      <c r="G331" s="306" t="e">
        <v>#DIV/0!</v>
      </c>
    </row>
    <row r="332" customFormat="1" spans="1:7">
      <c r="A332" s="93">
        <v>2040805</v>
      </c>
      <c r="B332" s="303" t="s">
        <v>347</v>
      </c>
      <c r="C332" s="88"/>
      <c r="D332" s="88"/>
      <c r="E332" s="88"/>
      <c r="F332" s="306" t="e">
        <v>#DIV/0!</v>
      </c>
      <c r="G332" s="306" t="e">
        <v>#DIV/0!</v>
      </c>
    </row>
    <row r="333" customFormat="1" spans="1:7">
      <c r="A333" s="93">
        <v>2040806</v>
      </c>
      <c r="B333" s="307" t="s">
        <v>348</v>
      </c>
      <c r="C333" s="88"/>
      <c r="D333" s="88"/>
      <c r="E333" s="88"/>
      <c r="F333" s="306" t="e">
        <v>#DIV/0!</v>
      </c>
      <c r="G333" s="306" t="e">
        <v>#DIV/0!</v>
      </c>
    </row>
    <row r="334" customFormat="1" spans="1:7">
      <c r="A334" s="93">
        <v>2040807</v>
      </c>
      <c r="B334" s="307" t="s">
        <v>197</v>
      </c>
      <c r="C334" s="88"/>
      <c r="D334" s="88"/>
      <c r="E334" s="88"/>
      <c r="F334" s="306" t="e">
        <v>#DIV/0!</v>
      </c>
      <c r="G334" s="306" t="e">
        <v>#DIV/0!</v>
      </c>
    </row>
    <row r="335" customFormat="1" spans="1:7">
      <c r="A335" s="93">
        <v>2040850</v>
      </c>
      <c r="B335" s="307" t="s">
        <v>165</v>
      </c>
      <c r="C335" s="88"/>
      <c r="D335" s="88"/>
      <c r="E335" s="88"/>
      <c r="F335" s="306" t="e">
        <v>#DIV/0!</v>
      </c>
      <c r="G335" s="306" t="e">
        <v>#DIV/0!</v>
      </c>
    </row>
    <row r="336" customFormat="1" spans="1:7">
      <c r="A336" s="93">
        <v>2040899</v>
      </c>
      <c r="B336" s="307" t="s">
        <v>349</v>
      </c>
      <c r="C336" s="88"/>
      <c r="D336" s="88"/>
      <c r="E336" s="88"/>
      <c r="F336" s="306" t="e">
        <v>#DIV/0!</v>
      </c>
      <c r="G336" s="306" t="e">
        <v>#DIV/0!</v>
      </c>
    </row>
    <row r="337" customFormat="1" spans="1:7">
      <c r="A337" s="300">
        <v>20409</v>
      </c>
      <c r="B337" s="314" t="s">
        <v>350</v>
      </c>
      <c r="C337" s="86">
        <v>0</v>
      </c>
      <c r="D337" s="86">
        <v>0</v>
      </c>
      <c r="E337" s="86">
        <v>0</v>
      </c>
      <c r="F337" s="302" t="e">
        <v>#DIV/0!</v>
      </c>
      <c r="G337" s="302" t="e">
        <v>#DIV/0!</v>
      </c>
    </row>
    <row r="338" customFormat="1" spans="1:7">
      <c r="A338" s="93">
        <v>2040901</v>
      </c>
      <c r="B338" s="303" t="s">
        <v>156</v>
      </c>
      <c r="C338" s="88"/>
      <c r="D338" s="88"/>
      <c r="E338" s="88"/>
      <c r="F338" s="306" t="e">
        <v>#DIV/0!</v>
      </c>
      <c r="G338" s="306" t="e">
        <v>#DIV/0!</v>
      </c>
    </row>
    <row r="339" customFormat="1" spans="1:7">
      <c r="A339" s="93">
        <v>2040902</v>
      </c>
      <c r="B339" s="303" t="s">
        <v>157</v>
      </c>
      <c r="C339" s="88"/>
      <c r="D339" s="88"/>
      <c r="E339" s="88"/>
      <c r="F339" s="306" t="e">
        <v>#DIV/0!</v>
      </c>
      <c r="G339" s="306" t="e">
        <v>#DIV/0!</v>
      </c>
    </row>
    <row r="340" customFormat="1" spans="1:7">
      <c r="A340" s="93">
        <v>2040903</v>
      </c>
      <c r="B340" s="309" t="s">
        <v>158</v>
      </c>
      <c r="C340" s="88"/>
      <c r="D340" s="88"/>
      <c r="E340" s="88"/>
      <c r="F340" s="306" t="e">
        <v>#DIV/0!</v>
      </c>
      <c r="G340" s="306" t="e">
        <v>#DIV/0!</v>
      </c>
    </row>
    <row r="341" customFormat="1" spans="1:7">
      <c r="A341" s="93">
        <v>2040904</v>
      </c>
      <c r="B341" s="312" t="s">
        <v>351</v>
      </c>
      <c r="C341" s="88"/>
      <c r="D341" s="88"/>
      <c r="E341" s="88"/>
      <c r="F341" s="306" t="e">
        <v>#DIV/0!</v>
      </c>
      <c r="G341" s="306" t="e">
        <v>#DIV/0!</v>
      </c>
    </row>
    <row r="342" customFormat="1" spans="1:7">
      <c r="A342" s="93">
        <v>2040905</v>
      </c>
      <c r="B342" s="307" t="s">
        <v>352</v>
      </c>
      <c r="C342" s="88"/>
      <c r="D342" s="88"/>
      <c r="E342" s="88"/>
      <c r="F342" s="306" t="e">
        <v>#DIV/0!</v>
      </c>
      <c r="G342" s="306" t="e">
        <v>#DIV/0!</v>
      </c>
    </row>
    <row r="343" customFormat="1" spans="1:7">
      <c r="A343" s="93">
        <v>2040950</v>
      </c>
      <c r="B343" s="307" t="s">
        <v>165</v>
      </c>
      <c r="C343" s="88"/>
      <c r="D343" s="88"/>
      <c r="E343" s="88"/>
      <c r="F343" s="306" t="e">
        <v>#DIV/0!</v>
      </c>
      <c r="G343" s="306" t="e">
        <v>#DIV/0!</v>
      </c>
    </row>
    <row r="344" customFormat="1" spans="1:7">
      <c r="A344" s="93">
        <v>2040999</v>
      </c>
      <c r="B344" s="303" t="s">
        <v>353</v>
      </c>
      <c r="C344" s="88"/>
      <c r="D344" s="88"/>
      <c r="E344" s="88"/>
      <c r="F344" s="306" t="e">
        <v>#DIV/0!</v>
      </c>
      <c r="G344" s="306" t="e">
        <v>#DIV/0!</v>
      </c>
    </row>
    <row r="345" customFormat="1" spans="1:7">
      <c r="A345" s="300">
        <v>20410</v>
      </c>
      <c r="B345" s="301" t="s">
        <v>354</v>
      </c>
      <c r="C345" s="86">
        <v>0</v>
      </c>
      <c r="D345" s="86">
        <v>0</v>
      </c>
      <c r="E345" s="86">
        <v>0</v>
      </c>
      <c r="F345" s="302" t="e">
        <v>#DIV/0!</v>
      </c>
      <c r="G345" s="302" t="e">
        <v>#DIV/0!</v>
      </c>
    </row>
    <row r="346" customFormat="1" spans="1:7">
      <c r="A346" s="93">
        <v>2041001</v>
      </c>
      <c r="B346" s="303" t="s">
        <v>156</v>
      </c>
      <c r="C346" s="88"/>
      <c r="D346" s="88"/>
      <c r="E346" s="88"/>
      <c r="F346" s="306" t="e">
        <v>#DIV/0!</v>
      </c>
      <c r="G346" s="306" t="e">
        <v>#DIV/0!</v>
      </c>
    </row>
    <row r="347" customFormat="1" spans="1:7">
      <c r="A347" s="93">
        <v>2041002</v>
      </c>
      <c r="B347" s="307" t="s">
        <v>157</v>
      </c>
      <c r="C347" s="88"/>
      <c r="D347" s="88"/>
      <c r="E347" s="88"/>
      <c r="F347" s="306" t="e">
        <v>#DIV/0!</v>
      </c>
      <c r="G347" s="306" t="e">
        <v>#DIV/0!</v>
      </c>
    </row>
    <row r="348" customFormat="1" spans="1:7">
      <c r="A348" s="93">
        <v>2041006</v>
      </c>
      <c r="B348" s="303" t="s">
        <v>197</v>
      </c>
      <c r="C348" s="88"/>
      <c r="D348" s="88"/>
      <c r="E348" s="88"/>
      <c r="F348" s="306" t="e">
        <v>#DIV/0!</v>
      </c>
      <c r="G348" s="306" t="e">
        <v>#DIV/0!</v>
      </c>
    </row>
    <row r="349" customFormat="1" spans="1:7">
      <c r="A349" s="93">
        <v>2041007</v>
      </c>
      <c r="B349" s="307" t="s">
        <v>355</v>
      </c>
      <c r="C349" s="88"/>
      <c r="D349" s="88"/>
      <c r="E349" s="88"/>
      <c r="F349" s="306" t="e">
        <v>#DIV/0!</v>
      </c>
      <c r="G349" s="306" t="e">
        <v>#DIV/0!</v>
      </c>
    </row>
    <row r="350" customFormat="1" spans="1:7">
      <c r="A350" s="93">
        <v>2041099</v>
      </c>
      <c r="B350" s="303" t="s">
        <v>356</v>
      </c>
      <c r="C350" s="88"/>
      <c r="D350" s="88"/>
      <c r="E350" s="88"/>
      <c r="F350" s="306" t="e">
        <v>#DIV/0!</v>
      </c>
      <c r="G350" s="306" t="e">
        <v>#DIV/0!</v>
      </c>
    </row>
    <row r="351" customFormat="1" spans="1:7">
      <c r="A351" s="300">
        <v>20499</v>
      </c>
      <c r="B351" s="301" t="s">
        <v>357</v>
      </c>
      <c r="C351" s="86">
        <v>1</v>
      </c>
      <c r="D351" s="86">
        <v>0</v>
      </c>
      <c r="E351" s="86">
        <v>0</v>
      </c>
      <c r="F351" s="302">
        <v>0</v>
      </c>
      <c r="G351" s="302" t="e">
        <v>#DIV/0!</v>
      </c>
    </row>
    <row r="352" customFormat="1" spans="1:7">
      <c r="A352" s="93">
        <v>2049902</v>
      </c>
      <c r="B352" s="303" t="s">
        <v>358</v>
      </c>
      <c r="C352" s="304">
        <v>0</v>
      </c>
      <c r="D352" s="88"/>
      <c r="E352" s="88"/>
      <c r="F352" s="306" t="e">
        <v>#DIV/0!</v>
      </c>
      <c r="G352" s="306" t="e">
        <v>#DIV/0!</v>
      </c>
    </row>
    <row r="353" customFormat="1" spans="1:7">
      <c r="A353" s="93">
        <v>2049999</v>
      </c>
      <c r="B353" s="303" t="s">
        <v>359</v>
      </c>
      <c r="C353" s="304">
        <v>1</v>
      </c>
      <c r="D353" s="88"/>
      <c r="E353" s="88"/>
      <c r="F353" s="306">
        <v>0</v>
      </c>
      <c r="G353" s="306" t="e">
        <v>#DIV/0!</v>
      </c>
    </row>
    <row r="354" customFormat="1" spans="1:7">
      <c r="A354" s="296">
        <v>205</v>
      </c>
      <c r="B354" s="297" t="s">
        <v>99</v>
      </c>
      <c r="C354" s="316">
        <f>SUM(C355+C360+C367+C373+C379+C383+C387+C391+C397+C404)</f>
        <v>23676</v>
      </c>
      <c r="D354" s="316">
        <f>SUM(D355+D360+D367+D373+D379+D383+D387+D391+D397+D404)</f>
        <v>23773</v>
      </c>
      <c r="E354" s="316">
        <f>SUM(E355+E360+E367+E373+E379+E383+E387+E391+E397+E404)</f>
        <v>26930</v>
      </c>
      <c r="F354" s="317">
        <v>1.14466126034803</v>
      </c>
      <c r="G354" s="299">
        <v>1.13999074580406</v>
      </c>
    </row>
    <row r="355" customFormat="1" spans="1:7">
      <c r="A355" s="300">
        <v>20501</v>
      </c>
      <c r="B355" s="310" t="s">
        <v>360</v>
      </c>
      <c r="C355" s="86">
        <v>347</v>
      </c>
      <c r="D355" s="86">
        <v>393</v>
      </c>
      <c r="E355" s="86">
        <v>409</v>
      </c>
      <c r="F355" s="302">
        <v>1.17867435158501</v>
      </c>
      <c r="G355" s="302">
        <v>1.04071246819338</v>
      </c>
    </row>
    <row r="356" customFormat="1" spans="1:7">
      <c r="A356" s="93">
        <v>2050101</v>
      </c>
      <c r="B356" s="303" t="s">
        <v>156</v>
      </c>
      <c r="C356" s="304">
        <v>337</v>
      </c>
      <c r="D356" s="88">
        <v>334</v>
      </c>
      <c r="E356" s="88">
        <v>401</v>
      </c>
      <c r="F356" s="306">
        <v>1.18991097922849</v>
      </c>
      <c r="G356" s="306">
        <v>1.20059880239521</v>
      </c>
    </row>
    <row r="357" customFormat="1" spans="1:7">
      <c r="A357" s="93">
        <v>2050102</v>
      </c>
      <c r="B357" s="303" t="s">
        <v>157</v>
      </c>
      <c r="C357" s="304">
        <v>0</v>
      </c>
      <c r="D357" s="88">
        <v>0</v>
      </c>
      <c r="E357" s="88"/>
      <c r="F357" s="306" t="e">
        <v>#DIV/0!</v>
      </c>
      <c r="G357" s="306" t="e">
        <v>#DIV/0!</v>
      </c>
    </row>
    <row r="358" customFormat="1" spans="1:7">
      <c r="A358" s="93">
        <v>2050103</v>
      </c>
      <c r="B358" s="303" t="s">
        <v>158</v>
      </c>
      <c r="C358" s="304">
        <v>0</v>
      </c>
      <c r="D358" s="88">
        <v>0</v>
      </c>
      <c r="E358" s="88"/>
      <c r="F358" s="306" t="e">
        <v>#DIV/0!</v>
      </c>
      <c r="G358" s="306" t="e">
        <v>#DIV/0!</v>
      </c>
    </row>
    <row r="359" customFormat="1" spans="1:7">
      <c r="A359" s="93">
        <v>2050199</v>
      </c>
      <c r="B359" s="312" t="s">
        <v>361</v>
      </c>
      <c r="C359" s="304">
        <v>10</v>
      </c>
      <c r="D359" s="88">
        <v>59</v>
      </c>
      <c r="E359" s="88">
        <v>8</v>
      </c>
      <c r="F359" s="306">
        <v>0.8</v>
      </c>
      <c r="G359" s="306">
        <v>0.135593220338983</v>
      </c>
    </row>
    <row r="360" customFormat="1" spans="1:7">
      <c r="A360" s="300">
        <v>20502</v>
      </c>
      <c r="B360" s="301" t="s">
        <v>362</v>
      </c>
      <c r="C360" s="86">
        <v>22937</v>
      </c>
      <c r="D360" s="86">
        <v>22993</v>
      </c>
      <c r="E360" s="86">
        <v>23144</v>
      </c>
      <c r="F360" s="302">
        <v>1.01652352094869</v>
      </c>
      <c r="G360" s="302">
        <v>1.01404775366416</v>
      </c>
    </row>
    <row r="361" customFormat="1" spans="1:7">
      <c r="A361" s="93">
        <v>2050201</v>
      </c>
      <c r="B361" s="303" t="s">
        <v>363</v>
      </c>
      <c r="C361" s="304">
        <v>2172</v>
      </c>
      <c r="D361" s="88">
        <v>2190</v>
      </c>
      <c r="E361" s="88">
        <v>1841</v>
      </c>
      <c r="F361" s="306">
        <v>0.926795580110497</v>
      </c>
      <c r="G361" s="306">
        <v>0.919178082191781</v>
      </c>
    </row>
    <row r="362" customFormat="1" spans="1:7">
      <c r="A362" s="93">
        <v>2050202</v>
      </c>
      <c r="B362" s="303" t="s">
        <v>364</v>
      </c>
      <c r="C362" s="304">
        <v>9171</v>
      </c>
      <c r="D362" s="88">
        <v>11090</v>
      </c>
      <c r="E362" s="88">
        <v>11228</v>
      </c>
      <c r="F362" s="306">
        <v>1.22440300948642</v>
      </c>
      <c r="G362" s="306">
        <v>1.01253381424707</v>
      </c>
    </row>
    <row r="363" customFormat="1" spans="1:7">
      <c r="A363" s="93">
        <v>2050203</v>
      </c>
      <c r="B363" s="307" t="s">
        <v>365</v>
      </c>
      <c r="C363" s="304">
        <v>3778</v>
      </c>
      <c r="D363" s="88">
        <v>4727</v>
      </c>
      <c r="E363" s="88">
        <v>5824</v>
      </c>
      <c r="F363" s="306">
        <v>1.54155637903653</v>
      </c>
      <c r="G363" s="306">
        <v>1.23207108102391</v>
      </c>
    </row>
    <row r="364" customFormat="1" spans="1:7">
      <c r="A364" s="93">
        <v>2050204</v>
      </c>
      <c r="B364" s="307" t="s">
        <v>366</v>
      </c>
      <c r="C364" s="304">
        <v>1303</v>
      </c>
      <c r="D364" s="88">
        <v>1365</v>
      </c>
      <c r="E364" s="88">
        <v>1554</v>
      </c>
      <c r="F364" s="306">
        <v>1.19263238679969</v>
      </c>
      <c r="G364" s="306">
        <v>1.13846153846154</v>
      </c>
    </row>
    <row r="365" customFormat="1" spans="1:7">
      <c r="A365" s="93">
        <v>2050205</v>
      </c>
      <c r="B365" s="307" t="s">
        <v>367</v>
      </c>
      <c r="C365" s="304">
        <v>0</v>
      </c>
      <c r="D365" s="88">
        <v>0</v>
      </c>
      <c r="E365" s="88"/>
      <c r="F365" s="306" t="e">
        <v>#DIV/0!</v>
      </c>
      <c r="G365" s="306" t="e">
        <v>#DIV/0!</v>
      </c>
    </row>
    <row r="366" customFormat="1" spans="1:7">
      <c r="A366" s="93">
        <v>2050299</v>
      </c>
      <c r="B366" s="303" t="s">
        <v>368</v>
      </c>
      <c r="C366" s="304">
        <v>6513</v>
      </c>
      <c r="D366" s="88">
        <v>3621</v>
      </c>
      <c r="E366" s="88">
        <v>2697</v>
      </c>
      <c r="F366" s="306">
        <v>0.413941348073085</v>
      </c>
      <c r="G366" s="306">
        <v>0.744545705606186</v>
      </c>
    </row>
    <row r="367" customFormat="1" spans="1:7">
      <c r="A367" s="300">
        <v>20503</v>
      </c>
      <c r="B367" s="301" t="s">
        <v>369</v>
      </c>
      <c r="C367" s="86">
        <v>0</v>
      </c>
      <c r="D367" s="86">
        <v>0</v>
      </c>
      <c r="E367" s="86">
        <v>0</v>
      </c>
      <c r="F367" s="302" t="e">
        <v>#DIV/0!</v>
      </c>
      <c r="G367" s="302" t="e">
        <v>#DIV/0!</v>
      </c>
    </row>
    <row r="368" customFormat="1" spans="1:7">
      <c r="A368" s="93">
        <v>2050301</v>
      </c>
      <c r="B368" s="303" t="s">
        <v>370</v>
      </c>
      <c r="C368" s="88"/>
      <c r="D368" s="88"/>
      <c r="E368" s="88"/>
      <c r="F368" s="306" t="e">
        <v>#DIV/0!</v>
      </c>
      <c r="G368" s="306" t="e">
        <v>#DIV/0!</v>
      </c>
    </row>
    <row r="369" customFormat="1" spans="1:7">
      <c r="A369" s="93">
        <v>2050302</v>
      </c>
      <c r="B369" s="303" t="s">
        <v>371</v>
      </c>
      <c r="C369" s="88"/>
      <c r="D369" s="88"/>
      <c r="E369" s="88"/>
      <c r="F369" s="306" t="e">
        <v>#DIV/0!</v>
      </c>
      <c r="G369" s="306" t="e">
        <v>#DIV/0!</v>
      </c>
    </row>
    <row r="370" customFormat="1" spans="1:7">
      <c r="A370" s="93">
        <v>2050303</v>
      </c>
      <c r="B370" s="303" t="s">
        <v>372</v>
      </c>
      <c r="C370" s="88"/>
      <c r="D370" s="88"/>
      <c r="E370" s="88"/>
      <c r="F370" s="306" t="e">
        <v>#DIV/0!</v>
      </c>
      <c r="G370" s="306" t="e">
        <v>#DIV/0!</v>
      </c>
    </row>
    <row r="371" customFormat="1" spans="1:7">
      <c r="A371" s="93">
        <v>2050305</v>
      </c>
      <c r="B371" s="307" t="s">
        <v>373</v>
      </c>
      <c r="C371" s="88"/>
      <c r="D371" s="88"/>
      <c r="E371" s="88"/>
      <c r="F371" s="306" t="e">
        <v>#DIV/0!</v>
      </c>
      <c r="G371" s="306" t="e">
        <v>#DIV/0!</v>
      </c>
    </row>
    <row r="372" customFormat="1" spans="1:7">
      <c r="A372" s="93">
        <v>2050399</v>
      </c>
      <c r="B372" s="307" t="s">
        <v>374</v>
      </c>
      <c r="C372" s="88"/>
      <c r="D372" s="88"/>
      <c r="E372" s="88"/>
      <c r="F372" s="306" t="e">
        <v>#DIV/0!</v>
      </c>
      <c r="G372" s="306" t="e">
        <v>#DIV/0!</v>
      </c>
    </row>
    <row r="373" customFormat="1" spans="1:7">
      <c r="A373" s="300">
        <v>20504</v>
      </c>
      <c r="B373" s="314" t="s">
        <v>375</v>
      </c>
      <c r="C373" s="86">
        <v>0</v>
      </c>
      <c r="D373" s="86">
        <v>0</v>
      </c>
      <c r="E373" s="86">
        <v>0</v>
      </c>
      <c r="F373" s="302" t="e">
        <v>#DIV/0!</v>
      </c>
      <c r="G373" s="302" t="e">
        <v>#DIV/0!</v>
      </c>
    </row>
    <row r="374" customFormat="1" spans="1:7">
      <c r="A374" s="93">
        <v>2050401</v>
      </c>
      <c r="B374" s="303" t="s">
        <v>376</v>
      </c>
      <c r="C374" s="88"/>
      <c r="D374" s="88"/>
      <c r="E374" s="88"/>
      <c r="F374" s="306" t="e">
        <v>#DIV/0!</v>
      </c>
      <c r="G374" s="306" t="e">
        <v>#DIV/0!</v>
      </c>
    </row>
    <row r="375" customFormat="1" spans="1:7">
      <c r="A375" s="93">
        <v>2050402</v>
      </c>
      <c r="B375" s="303" t="s">
        <v>377</v>
      </c>
      <c r="C375" s="88"/>
      <c r="D375" s="88"/>
      <c r="E375" s="88"/>
      <c r="F375" s="306" t="e">
        <v>#DIV/0!</v>
      </c>
      <c r="G375" s="306" t="e">
        <v>#DIV/0!</v>
      </c>
    </row>
    <row r="376" customFormat="1" spans="1:7">
      <c r="A376" s="93">
        <v>2050403</v>
      </c>
      <c r="B376" s="303" t="s">
        <v>378</v>
      </c>
      <c r="C376" s="88"/>
      <c r="D376" s="88"/>
      <c r="E376" s="88"/>
      <c r="F376" s="306" t="e">
        <v>#DIV/0!</v>
      </c>
      <c r="G376" s="306" t="e">
        <v>#DIV/0!</v>
      </c>
    </row>
    <row r="377" customFormat="1" spans="1:7">
      <c r="A377" s="93">
        <v>2050404</v>
      </c>
      <c r="B377" s="307" t="s">
        <v>379</v>
      </c>
      <c r="C377" s="88"/>
      <c r="D377" s="88"/>
      <c r="E377" s="88"/>
      <c r="F377" s="306" t="e">
        <v>#DIV/0!</v>
      </c>
      <c r="G377" s="306" t="e">
        <v>#DIV/0!</v>
      </c>
    </row>
    <row r="378" customFormat="1" spans="1:7">
      <c r="A378" s="93">
        <v>2050499</v>
      </c>
      <c r="B378" s="307" t="s">
        <v>380</v>
      </c>
      <c r="C378" s="88"/>
      <c r="D378" s="88"/>
      <c r="E378" s="88"/>
      <c r="F378" s="306" t="e">
        <v>#DIV/0!</v>
      </c>
      <c r="G378" s="306" t="e">
        <v>#DIV/0!</v>
      </c>
    </row>
    <row r="379" customFormat="1" spans="1:7">
      <c r="A379" s="300">
        <v>20505</v>
      </c>
      <c r="B379" s="310" t="s">
        <v>381</v>
      </c>
      <c r="C379" s="86">
        <v>0</v>
      </c>
      <c r="D379" s="86">
        <v>0</v>
      </c>
      <c r="E379" s="86">
        <v>1572</v>
      </c>
      <c r="F379" s="302" t="e">
        <v>#DIV/0!</v>
      </c>
      <c r="G379" s="302" t="e">
        <v>#DIV/0!</v>
      </c>
    </row>
    <row r="380" customFormat="1" spans="1:7">
      <c r="A380" s="93">
        <v>2050501</v>
      </c>
      <c r="B380" s="303" t="s">
        <v>382</v>
      </c>
      <c r="C380" s="88"/>
      <c r="D380" s="88"/>
      <c r="E380" s="88"/>
      <c r="F380" s="306" t="e">
        <v>#DIV/0!</v>
      </c>
      <c r="G380" s="306" t="e">
        <v>#DIV/0!</v>
      </c>
    </row>
    <row r="381" customFormat="1" spans="1:7">
      <c r="A381" s="93">
        <v>2050502</v>
      </c>
      <c r="B381" s="303" t="s">
        <v>383</v>
      </c>
      <c r="C381" s="88"/>
      <c r="D381" s="88"/>
      <c r="E381" s="88"/>
      <c r="F381" s="306" t="e">
        <v>#DIV/0!</v>
      </c>
      <c r="G381" s="306" t="e">
        <v>#DIV/0!</v>
      </c>
    </row>
    <row r="382" customFormat="1" spans="1:7">
      <c r="A382" s="93">
        <v>2050599</v>
      </c>
      <c r="B382" s="303" t="s">
        <v>384</v>
      </c>
      <c r="C382" s="88"/>
      <c r="D382" s="88"/>
      <c r="E382" s="88">
        <v>1572</v>
      </c>
      <c r="F382" s="306" t="e">
        <v>#DIV/0!</v>
      </c>
      <c r="G382" s="306" t="e">
        <v>#DIV/0!</v>
      </c>
    </row>
    <row r="383" customFormat="1" spans="1:7">
      <c r="A383" s="300">
        <v>20506</v>
      </c>
      <c r="B383" s="310" t="s">
        <v>385</v>
      </c>
      <c r="C383" s="86">
        <v>0</v>
      </c>
      <c r="D383" s="86">
        <v>0</v>
      </c>
      <c r="E383" s="86">
        <v>0</v>
      </c>
      <c r="F383" s="302" t="e">
        <v>#DIV/0!</v>
      </c>
      <c r="G383" s="302" t="e">
        <v>#DIV/0!</v>
      </c>
    </row>
    <row r="384" customFormat="1" spans="1:7">
      <c r="A384" s="93">
        <v>2050601</v>
      </c>
      <c r="B384" s="307" t="s">
        <v>386</v>
      </c>
      <c r="C384" s="88"/>
      <c r="D384" s="88"/>
      <c r="E384" s="88"/>
      <c r="F384" s="306" t="e">
        <v>#DIV/0!</v>
      </c>
      <c r="G384" s="306" t="e">
        <v>#DIV/0!</v>
      </c>
    </row>
    <row r="385" customFormat="1" spans="1:7">
      <c r="A385" s="93">
        <v>2050602</v>
      </c>
      <c r="B385" s="307" t="s">
        <v>387</v>
      </c>
      <c r="C385" s="88"/>
      <c r="D385" s="88"/>
      <c r="E385" s="88"/>
      <c r="F385" s="306" t="e">
        <v>#DIV/0!</v>
      </c>
      <c r="G385" s="306" t="e">
        <v>#DIV/0!</v>
      </c>
    </row>
    <row r="386" customFormat="1" spans="1:7">
      <c r="A386" s="93">
        <v>2050699</v>
      </c>
      <c r="B386" s="308" t="s">
        <v>388</v>
      </c>
      <c r="C386" s="88"/>
      <c r="D386" s="88"/>
      <c r="E386" s="88"/>
      <c r="F386" s="306" t="e">
        <v>#DIV/0!</v>
      </c>
      <c r="G386" s="306" t="e">
        <v>#DIV/0!</v>
      </c>
    </row>
    <row r="387" customFormat="1" spans="1:7">
      <c r="A387" s="300">
        <v>20507</v>
      </c>
      <c r="B387" s="301" t="s">
        <v>389</v>
      </c>
      <c r="C387" s="86">
        <v>0</v>
      </c>
      <c r="D387" s="86">
        <v>6</v>
      </c>
      <c r="E387" s="86">
        <v>0</v>
      </c>
      <c r="F387" s="302" t="e">
        <v>#DIV/0!</v>
      </c>
      <c r="G387" s="302">
        <v>0</v>
      </c>
    </row>
    <row r="388" customFormat="1" spans="1:7">
      <c r="A388" s="93">
        <v>2050701</v>
      </c>
      <c r="B388" s="303" t="s">
        <v>390</v>
      </c>
      <c r="C388" s="88"/>
      <c r="D388" s="88">
        <v>0</v>
      </c>
      <c r="E388" s="88"/>
      <c r="F388" s="306" t="e">
        <v>#DIV/0!</v>
      </c>
      <c r="G388" s="306" t="e">
        <v>#DIV/0!</v>
      </c>
    </row>
    <row r="389" customFormat="1" spans="1:7">
      <c r="A389" s="93">
        <v>2050702</v>
      </c>
      <c r="B389" s="303" t="s">
        <v>391</v>
      </c>
      <c r="C389" s="88"/>
      <c r="D389" s="88">
        <v>0</v>
      </c>
      <c r="E389" s="88"/>
      <c r="F389" s="306" t="e">
        <v>#DIV/0!</v>
      </c>
      <c r="G389" s="306" t="e">
        <v>#DIV/0!</v>
      </c>
    </row>
    <row r="390" customFormat="1" spans="1:7">
      <c r="A390" s="93">
        <v>2050799</v>
      </c>
      <c r="B390" s="307" t="s">
        <v>392</v>
      </c>
      <c r="C390" s="88"/>
      <c r="D390" s="88">
        <v>6</v>
      </c>
      <c r="E390" s="88"/>
      <c r="F390" s="306" t="e">
        <v>#DIV/0!</v>
      </c>
      <c r="G390" s="306">
        <v>0</v>
      </c>
    </row>
    <row r="391" customFormat="1" spans="1:7">
      <c r="A391" s="300">
        <v>20508</v>
      </c>
      <c r="B391" s="310" t="s">
        <v>393</v>
      </c>
      <c r="C391" s="86">
        <v>153</v>
      </c>
      <c r="D391" s="86">
        <v>151</v>
      </c>
      <c r="E391" s="86">
        <v>1499</v>
      </c>
      <c r="F391" s="302">
        <v>9.79738562091503</v>
      </c>
      <c r="G391" s="302">
        <v>9.92715231788079</v>
      </c>
    </row>
    <row r="392" customFormat="1" spans="1:7">
      <c r="A392" s="93">
        <v>2050801</v>
      </c>
      <c r="B392" s="307" t="s">
        <v>394</v>
      </c>
      <c r="C392" s="304">
        <v>0</v>
      </c>
      <c r="D392" s="88">
        <v>0</v>
      </c>
      <c r="E392" s="88"/>
      <c r="F392" s="306" t="e">
        <v>#DIV/0!</v>
      </c>
      <c r="G392" s="306" t="e">
        <v>#DIV/0!</v>
      </c>
    </row>
    <row r="393" customFormat="1" spans="1:7">
      <c r="A393" s="93">
        <v>2050802</v>
      </c>
      <c r="B393" s="303" t="s">
        <v>395</v>
      </c>
      <c r="C393" s="304">
        <v>139</v>
      </c>
      <c r="D393" s="88">
        <v>138</v>
      </c>
      <c r="E393" s="88">
        <v>142</v>
      </c>
      <c r="F393" s="306">
        <v>1.02158273381295</v>
      </c>
      <c r="G393" s="306">
        <v>1.02898550724638</v>
      </c>
    </row>
    <row r="394" customFormat="1" spans="1:7">
      <c r="A394" s="93">
        <v>2050803</v>
      </c>
      <c r="B394" s="303" t="s">
        <v>396</v>
      </c>
      <c r="C394" s="304">
        <v>0</v>
      </c>
      <c r="D394" s="88">
        <v>0</v>
      </c>
      <c r="E394" s="88"/>
      <c r="F394" s="306" t="e">
        <v>#DIV/0!</v>
      </c>
      <c r="G394" s="306" t="e">
        <v>#DIV/0!</v>
      </c>
    </row>
    <row r="395" customFormat="1" spans="1:7">
      <c r="A395" s="93">
        <v>2050804</v>
      </c>
      <c r="B395" s="303" t="s">
        <v>397</v>
      </c>
      <c r="C395" s="304">
        <v>0</v>
      </c>
      <c r="D395" s="88">
        <v>0</v>
      </c>
      <c r="E395" s="88"/>
      <c r="F395" s="306" t="e">
        <v>#DIV/0!</v>
      </c>
      <c r="G395" s="306" t="e">
        <v>#DIV/0!</v>
      </c>
    </row>
    <row r="396" customFormat="1" spans="1:7">
      <c r="A396" s="93">
        <v>2050899</v>
      </c>
      <c r="B396" s="303" t="s">
        <v>398</v>
      </c>
      <c r="C396" s="304">
        <v>14</v>
      </c>
      <c r="D396" s="88">
        <v>13</v>
      </c>
      <c r="E396" s="88">
        <v>1357</v>
      </c>
      <c r="F396" s="306">
        <v>96.9285714285714</v>
      </c>
      <c r="G396" s="306">
        <v>104.384615384615</v>
      </c>
    </row>
    <row r="397" customFormat="1" spans="1:7">
      <c r="A397" s="300">
        <v>20509</v>
      </c>
      <c r="B397" s="301" t="s">
        <v>399</v>
      </c>
      <c r="C397" s="86">
        <v>239</v>
      </c>
      <c r="D397" s="86">
        <v>109</v>
      </c>
      <c r="E397" s="86">
        <v>101</v>
      </c>
      <c r="F397" s="302">
        <v>0.422594142259414</v>
      </c>
      <c r="G397" s="302">
        <v>0.926605504587156</v>
      </c>
    </row>
    <row r="398" customFormat="1" spans="1:7">
      <c r="A398" s="93">
        <v>2050901</v>
      </c>
      <c r="B398" s="307" t="s">
        <v>400</v>
      </c>
      <c r="C398" s="88"/>
      <c r="D398" s="88">
        <v>0</v>
      </c>
      <c r="E398" s="88"/>
      <c r="F398" s="306" t="e">
        <v>#DIV/0!</v>
      </c>
      <c r="G398" s="306" t="e">
        <v>#DIV/0!</v>
      </c>
    </row>
    <row r="399" customFormat="1" spans="1:7">
      <c r="A399" s="93">
        <v>2050902</v>
      </c>
      <c r="B399" s="307" t="s">
        <v>401</v>
      </c>
      <c r="C399" s="88"/>
      <c r="D399" s="88">
        <v>0</v>
      </c>
      <c r="E399" s="88"/>
      <c r="F399" s="306" t="e">
        <v>#DIV/0!</v>
      </c>
      <c r="G399" s="306" t="e">
        <v>#DIV/0!</v>
      </c>
    </row>
    <row r="400" customFormat="1" spans="1:7">
      <c r="A400" s="93">
        <v>2050903</v>
      </c>
      <c r="B400" s="307" t="s">
        <v>402</v>
      </c>
      <c r="C400" s="88"/>
      <c r="D400" s="88">
        <v>0</v>
      </c>
      <c r="E400" s="88"/>
      <c r="F400" s="306" t="e">
        <v>#DIV/0!</v>
      </c>
      <c r="G400" s="306" t="e">
        <v>#DIV/0!</v>
      </c>
    </row>
    <row r="401" customFormat="1" spans="1:7">
      <c r="A401" s="93">
        <v>2050904</v>
      </c>
      <c r="B401" s="308" t="s">
        <v>403</v>
      </c>
      <c r="C401" s="304">
        <v>21</v>
      </c>
      <c r="D401" s="88">
        <v>21</v>
      </c>
      <c r="E401" s="88"/>
      <c r="F401" s="306">
        <v>0</v>
      </c>
      <c r="G401" s="306">
        <v>0</v>
      </c>
    </row>
    <row r="402" customFormat="1" spans="1:7">
      <c r="A402" s="93">
        <v>2050905</v>
      </c>
      <c r="B402" s="303" t="s">
        <v>404</v>
      </c>
      <c r="C402" s="88"/>
      <c r="D402" s="88">
        <v>0</v>
      </c>
      <c r="E402" s="88"/>
      <c r="F402" s="306" t="e">
        <v>#DIV/0!</v>
      </c>
      <c r="G402" s="306" t="e">
        <v>#DIV/0!</v>
      </c>
    </row>
    <row r="403" customFormat="1" spans="1:7">
      <c r="A403" s="93">
        <v>2050999</v>
      </c>
      <c r="B403" s="303" t="s">
        <v>405</v>
      </c>
      <c r="C403" s="88">
        <v>218</v>
      </c>
      <c r="D403" s="88">
        <v>88</v>
      </c>
      <c r="E403" s="88">
        <v>101</v>
      </c>
      <c r="F403" s="306">
        <v>0.463302752293578</v>
      </c>
      <c r="G403" s="306">
        <v>1.14772727272727</v>
      </c>
    </row>
    <row r="404" customFormat="1" spans="1:7">
      <c r="A404" s="300">
        <v>20599</v>
      </c>
      <c r="B404" s="301" t="s">
        <v>406</v>
      </c>
      <c r="C404" s="86">
        <v>0</v>
      </c>
      <c r="D404" s="86">
        <v>121</v>
      </c>
      <c r="E404" s="86">
        <v>205</v>
      </c>
      <c r="F404" s="302" t="e">
        <v>#DIV/0!</v>
      </c>
      <c r="G404" s="302">
        <v>1.69421487603306</v>
      </c>
    </row>
    <row r="405" customFormat="1" spans="1:7">
      <c r="A405" s="93">
        <v>2059999</v>
      </c>
      <c r="B405" s="303" t="s">
        <v>407</v>
      </c>
      <c r="C405" s="88"/>
      <c r="D405" s="88">
        <v>121</v>
      </c>
      <c r="E405" s="88">
        <v>205</v>
      </c>
      <c r="F405" s="306" t="e">
        <v>#DIV/0!</v>
      </c>
      <c r="G405" s="306">
        <v>1.69421487603306</v>
      </c>
    </row>
    <row r="406" customFormat="1" spans="1:7">
      <c r="A406" s="296">
        <v>206</v>
      </c>
      <c r="B406" s="297" t="s">
        <v>100</v>
      </c>
      <c r="C406" s="316">
        <f>SUM(C407+C412+C421+C427+C432+C437+C442+C449+C453+C457)</f>
        <v>510</v>
      </c>
      <c r="D406" s="316">
        <f>SUM(D407+D412+D421+D427+D432+D437+D442+D449+D453+D457)</f>
        <v>540</v>
      </c>
      <c r="E406" s="316">
        <f>SUM(E407+E412+E421+E427+E432+E437+E442+E449+E453+E457)</f>
        <v>478</v>
      </c>
      <c r="F406" s="317">
        <v>0.937254901960784</v>
      </c>
      <c r="G406" s="299">
        <v>0.885185185185185</v>
      </c>
    </row>
    <row r="407" customFormat="1" spans="1:7">
      <c r="A407" s="300">
        <v>20601</v>
      </c>
      <c r="B407" s="310" t="s">
        <v>408</v>
      </c>
      <c r="C407" s="86">
        <v>0</v>
      </c>
      <c r="D407" s="86">
        <v>0</v>
      </c>
      <c r="E407" s="86">
        <v>0</v>
      </c>
      <c r="F407" s="302" t="e">
        <v>#DIV/0!</v>
      </c>
      <c r="G407" s="302" t="e">
        <v>#DIV/0!</v>
      </c>
    </row>
    <row r="408" customFormat="1" spans="1:7">
      <c r="A408" s="93">
        <v>2060101</v>
      </c>
      <c r="B408" s="303" t="s">
        <v>156</v>
      </c>
      <c r="C408" s="88"/>
      <c r="D408" s="88"/>
      <c r="E408" s="88"/>
      <c r="F408" s="306" t="e">
        <v>#DIV/0!</v>
      </c>
      <c r="G408" s="306" t="e">
        <v>#DIV/0!</v>
      </c>
    </row>
    <row r="409" customFormat="1" spans="1:7">
      <c r="A409" s="93">
        <v>2060102</v>
      </c>
      <c r="B409" s="303" t="s">
        <v>157</v>
      </c>
      <c r="C409" s="88"/>
      <c r="D409" s="88"/>
      <c r="E409" s="88"/>
      <c r="F409" s="306" t="e">
        <v>#DIV/0!</v>
      </c>
      <c r="G409" s="306" t="e">
        <v>#DIV/0!</v>
      </c>
    </row>
    <row r="410" customFormat="1" spans="1:7">
      <c r="A410" s="93">
        <v>2060103</v>
      </c>
      <c r="B410" s="303" t="s">
        <v>158</v>
      </c>
      <c r="C410" s="88"/>
      <c r="D410" s="88"/>
      <c r="E410" s="88"/>
      <c r="F410" s="306" t="e">
        <v>#DIV/0!</v>
      </c>
      <c r="G410" s="306" t="e">
        <v>#DIV/0!</v>
      </c>
    </row>
    <row r="411" customFormat="1" spans="1:7">
      <c r="A411" s="93">
        <v>2060199</v>
      </c>
      <c r="B411" s="307" t="s">
        <v>409</v>
      </c>
      <c r="C411" s="88"/>
      <c r="D411" s="88"/>
      <c r="E411" s="88"/>
      <c r="F411" s="306" t="e">
        <v>#DIV/0!</v>
      </c>
      <c r="G411" s="306" t="e">
        <v>#DIV/0!</v>
      </c>
    </row>
    <row r="412" customFormat="1" spans="1:7">
      <c r="A412" s="300">
        <v>20602</v>
      </c>
      <c r="B412" s="301" t="s">
        <v>410</v>
      </c>
      <c r="C412" s="86">
        <v>0</v>
      </c>
      <c r="D412" s="86">
        <v>0</v>
      </c>
      <c r="E412" s="86">
        <v>0</v>
      </c>
      <c r="F412" s="302" t="e">
        <v>#DIV/0!</v>
      </c>
      <c r="G412" s="302" t="e">
        <v>#DIV/0!</v>
      </c>
    </row>
    <row r="413" customFormat="1" spans="1:7">
      <c r="A413" s="93">
        <v>2060201</v>
      </c>
      <c r="B413" s="303" t="s">
        <v>411</v>
      </c>
      <c r="C413" s="88"/>
      <c r="D413" s="88"/>
      <c r="E413" s="88"/>
      <c r="F413" s="306" t="e">
        <v>#DIV/0!</v>
      </c>
      <c r="G413" s="306" t="e">
        <v>#DIV/0!</v>
      </c>
    </row>
    <row r="414" customFormat="1" spans="1:7">
      <c r="A414" s="93">
        <v>2060203</v>
      </c>
      <c r="B414" s="308" t="s">
        <v>412</v>
      </c>
      <c r="C414" s="88"/>
      <c r="D414" s="88"/>
      <c r="E414" s="88"/>
      <c r="F414" s="306" t="e">
        <v>#DIV/0!</v>
      </c>
      <c r="G414" s="306" t="e">
        <v>#DIV/0!</v>
      </c>
    </row>
    <row r="415" customFormat="1" spans="1:7">
      <c r="A415" s="93">
        <v>2060204</v>
      </c>
      <c r="B415" s="303" t="s">
        <v>413</v>
      </c>
      <c r="C415" s="88"/>
      <c r="D415" s="88"/>
      <c r="E415" s="88"/>
      <c r="F415" s="306" t="e">
        <v>#DIV/0!</v>
      </c>
      <c r="G415" s="306" t="e">
        <v>#DIV/0!</v>
      </c>
    </row>
    <row r="416" customFormat="1" spans="1:7">
      <c r="A416" s="93">
        <v>2060205</v>
      </c>
      <c r="B416" s="303" t="s">
        <v>414</v>
      </c>
      <c r="C416" s="88"/>
      <c r="D416" s="88"/>
      <c r="E416" s="88"/>
      <c r="F416" s="306" t="e">
        <v>#DIV/0!</v>
      </c>
      <c r="G416" s="306" t="e">
        <v>#DIV/0!</v>
      </c>
    </row>
    <row r="417" customFormat="1" spans="1:7">
      <c r="A417" s="93">
        <v>2060206</v>
      </c>
      <c r="B417" s="303" t="s">
        <v>415</v>
      </c>
      <c r="C417" s="88"/>
      <c r="D417" s="88"/>
      <c r="E417" s="88"/>
      <c r="F417" s="306" t="e">
        <v>#DIV/0!</v>
      </c>
      <c r="G417" s="306" t="e">
        <v>#DIV/0!</v>
      </c>
    </row>
    <row r="418" customFormat="1" spans="1:7">
      <c r="A418" s="93">
        <v>2060207</v>
      </c>
      <c r="B418" s="307" t="s">
        <v>416</v>
      </c>
      <c r="C418" s="88"/>
      <c r="D418" s="88"/>
      <c r="E418" s="88"/>
      <c r="F418" s="306" t="e">
        <v>#DIV/0!</v>
      </c>
      <c r="G418" s="306" t="e">
        <v>#DIV/0!</v>
      </c>
    </row>
    <row r="419" customFormat="1" spans="1:7">
      <c r="A419" s="93">
        <v>2060208</v>
      </c>
      <c r="B419" s="307" t="s">
        <v>417</v>
      </c>
      <c r="C419" s="88"/>
      <c r="D419" s="88"/>
      <c r="E419" s="88"/>
      <c r="F419" s="306" t="e">
        <v>#DIV/0!</v>
      </c>
      <c r="G419" s="306" t="e">
        <v>#DIV/0!</v>
      </c>
    </row>
    <row r="420" customFormat="1" spans="1:7">
      <c r="A420" s="93">
        <v>2060299</v>
      </c>
      <c r="B420" s="307" t="s">
        <v>418</v>
      </c>
      <c r="C420" s="88"/>
      <c r="D420" s="88"/>
      <c r="E420" s="88"/>
      <c r="F420" s="306" t="e">
        <v>#DIV/0!</v>
      </c>
      <c r="G420" s="306" t="e">
        <v>#DIV/0!</v>
      </c>
    </row>
    <row r="421" customFormat="1" spans="1:7">
      <c r="A421" s="300">
        <v>20603</v>
      </c>
      <c r="B421" s="310" t="s">
        <v>419</v>
      </c>
      <c r="C421" s="86">
        <v>0</v>
      </c>
      <c r="D421" s="86">
        <v>0</v>
      </c>
      <c r="E421" s="86">
        <v>0</v>
      </c>
      <c r="F421" s="302" t="e">
        <v>#DIV/0!</v>
      </c>
      <c r="G421" s="302" t="e">
        <v>#DIV/0!</v>
      </c>
    </row>
    <row r="422" customFormat="1" spans="1:7">
      <c r="A422" s="93">
        <v>2060301</v>
      </c>
      <c r="B422" s="303" t="s">
        <v>411</v>
      </c>
      <c r="C422" s="88"/>
      <c r="D422" s="88"/>
      <c r="E422" s="88"/>
      <c r="F422" s="306" t="e">
        <v>#DIV/0!</v>
      </c>
      <c r="G422" s="306" t="e">
        <v>#DIV/0!</v>
      </c>
    </row>
    <row r="423" customFormat="1" spans="1:7">
      <c r="A423" s="93">
        <v>2060302</v>
      </c>
      <c r="B423" s="303" t="s">
        <v>420</v>
      </c>
      <c r="C423" s="88"/>
      <c r="D423" s="88"/>
      <c r="E423" s="88"/>
      <c r="F423" s="306" t="e">
        <v>#DIV/0!</v>
      </c>
      <c r="G423" s="306" t="e">
        <v>#DIV/0!</v>
      </c>
    </row>
    <row r="424" customFormat="1" spans="1:7">
      <c r="A424" s="93">
        <v>2060303</v>
      </c>
      <c r="B424" s="303" t="s">
        <v>421</v>
      </c>
      <c r="C424" s="88"/>
      <c r="D424" s="88"/>
      <c r="E424" s="88"/>
      <c r="F424" s="306" t="e">
        <v>#DIV/0!</v>
      </c>
      <c r="G424" s="306" t="e">
        <v>#DIV/0!</v>
      </c>
    </row>
    <row r="425" customFormat="1" spans="1:7">
      <c r="A425" s="93">
        <v>2060304</v>
      </c>
      <c r="B425" s="307" t="s">
        <v>422</v>
      </c>
      <c r="C425" s="88"/>
      <c r="D425" s="88"/>
      <c r="E425" s="88"/>
      <c r="F425" s="306" t="e">
        <v>#DIV/0!</v>
      </c>
      <c r="G425" s="306" t="e">
        <v>#DIV/0!</v>
      </c>
    </row>
    <row r="426" customFormat="1" spans="1:7">
      <c r="A426" s="93">
        <v>2060399</v>
      </c>
      <c r="B426" s="307" t="s">
        <v>423</v>
      </c>
      <c r="C426" s="88"/>
      <c r="D426" s="88"/>
      <c r="E426" s="88"/>
      <c r="F426" s="306" t="e">
        <v>#DIV/0!</v>
      </c>
      <c r="G426" s="306" t="e">
        <v>#DIV/0!</v>
      </c>
    </row>
    <row r="427" customFormat="1" spans="1:7">
      <c r="A427" s="300">
        <v>20604</v>
      </c>
      <c r="B427" s="310" t="s">
        <v>424</v>
      </c>
      <c r="C427" s="86">
        <v>0</v>
      </c>
      <c r="D427" s="86">
        <v>0</v>
      </c>
      <c r="E427" s="86">
        <v>14</v>
      </c>
      <c r="F427" s="302" t="e">
        <v>#DIV/0!</v>
      </c>
      <c r="G427" s="302" t="e">
        <v>#DIV/0!</v>
      </c>
    </row>
    <row r="428" customFormat="1" spans="1:7">
      <c r="A428" s="93">
        <v>2060401</v>
      </c>
      <c r="B428" s="308" t="s">
        <v>411</v>
      </c>
      <c r="C428" s="88"/>
      <c r="D428" s="88"/>
      <c r="E428" s="88"/>
      <c r="F428" s="306" t="e">
        <v>#DIV/0!</v>
      </c>
      <c r="G428" s="306" t="e">
        <v>#DIV/0!</v>
      </c>
    </row>
    <row r="429" customFormat="1" spans="1:7">
      <c r="A429" s="93">
        <v>2060404</v>
      </c>
      <c r="B429" s="303" t="s">
        <v>425</v>
      </c>
      <c r="C429" s="88"/>
      <c r="D429" s="88"/>
      <c r="E429" s="88"/>
      <c r="F429" s="306" t="e">
        <v>#DIV/0!</v>
      </c>
      <c r="G429" s="306" t="e">
        <v>#DIV/0!</v>
      </c>
    </row>
    <row r="430" customFormat="1" spans="1:7">
      <c r="A430" s="93">
        <v>2060405</v>
      </c>
      <c r="B430" s="303" t="s">
        <v>426</v>
      </c>
      <c r="C430" s="88"/>
      <c r="D430" s="88"/>
      <c r="E430" s="88"/>
      <c r="F430" s="306" t="e">
        <v>#DIV/0!</v>
      </c>
      <c r="G430" s="306" t="e">
        <v>#DIV/0!</v>
      </c>
    </row>
    <row r="431" customFormat="1" spans="1:7">
      <c r="A431" s="93">
        <v>2060499</v>
      </c>
      <c r="B431" s="307" t="s">
        <v>427</v>
      </c>
      <c r="C431" s="88"/>
      <c r="D431" s="88"/>
      <c r="E431" s="88">
        <v>14</v>
      </c>
      <c r="F431" s="306" t="e">
        <v>#DIV/0!</v>
      </c>
      <c r="G431" s="306" t="e">
        <v>#DIV/0!</v>
      </c>
    </row>
    <row r="432" customFormat="1" spans="1:7">
      <c r="A432" s="300">
        <v>20605</v>
      </c>
      <c r="B432" s="310" t="s">
        <v>428</v>
      </c>
      <c r="C432" s="86">
        <v>2</v>
      </c>
      <c r="D432" s="86">
        <v>75</v>
      </c>
      <c r="E432" s="86">
        <v>2</v>
      </c>
      <c r="F432" s="302">
        <v>1</v>
      </c>
      <c r="G432" s="302">
        <v>0.0266666666666667</v>
      </c>
    </row>
    <row r="433" customFormat="1" spans="1:7">
      <c r="A433" s="93">
        <v>2060501</v>
      </c>
      <c r="B433" s="307" t="s">
        <v>411</v>
      </c>
      <c r="C433" s="88"/>
      <c r="D433" s="88">
        <v>0</v>
      </c>
      <c r="E433" s="88"/>
      <c r="F433" s="306" t="e">
        <v>#DIV/0!</v>
      </c>
      <c r="G433" s="306" t="e">
        <v>#DIV/0!</v>
      </c>
    </row>
    <row r="434" customFormat="1" spans="1:7">
      <c r="A434" s="93">
        <v>2060502</v>
      </c>
      <c r="B434" s="303" t="s">
        <v>429</v>
      </c>
      <c r="C434" s="88"/>
      <c r="D434" s="88">
        <v>0</v>
      </c>
      <c r="E434" s="88"/>
      <c r="F434" s="306" t="e">
        <v>#DIV/0!</v>
      </c>
      <c r="G434" s="306" t="e">
        <v>#DIV/0!</v>
      </c>
    </row>
    <row r="435" customFormat="1" spans="1:7">
      <c r="A435" s="93">
        <v>2060503</v>
      </c>
      <c r="B435" s="303" t="s">
        <v>430</v>
      </c>
      <c r="C435" s="88"/>
      <c r="D435" s="88">
        <v>0</v>
      </c>
      <c r="E435" s="88"/>
      <c r="F435" s="306" t="e">
        <v>#DIV/0!</v>
      </c>
      <c r="G435" s="306" t="e">
        <v>#DIV/0!</v>
      </c>
    </row>
    <row r="436" customFormat="1" spans="1:7">
      <c r="A436" s="93">
        <v>2060599</v>
      </c>
      <c r="B436" s="303" t="s">
        <v>431</v>
      </c>
      <c r="C436" s="304">
        <v>2</v>
      </c>
      <c r="D436" s="88">
        <v>75</v>
      </c>
      <c r="E436" s="88">
        <v>2</v>
      </c>
      <c r="F436" s="306">
        <v>1</v>
      </c>
      <c r="G436" s="306">
        <v>0.0266666666666667</v>
      </c>
    </row>
    <row r="437" customFormat="1" spans="1:7">
      <c r="A437" s="300">
        <v>20606</v>
      </c>
      <c r="B437" s="310" t="s">
        <v>432</v>
      </c>
      <c r="C437" s="86">
        <v>0</v>
      </c>
      <c r="D437" s="86">
        <v>0</v>
      </c>
      <c r="E437" s="86">
        <v>0</v>
      </c>
      <c r="F437" s="302" t="e">
        <v>#DIV/0!</v>
      </c>
      <c r="G437" s="302" t="e">
        <v>#DIV/0!</v>
      </c>
    </row>
    <row r="438" customFormat="1" spans="1:7">
      <c r="A438" s="93">
        <v>2060601</v>
      </c>
      <c r="B438" s="307" t="s">
        <v>433</v>
      </c>
      <c r="C438" s="88"/>
      <c r="D438" s="88"/>
      <c r="E438" s="88"/>
      <c r="F438" s="306" t="e">
        <v>#DIV/0!</v>
      </c>
      <c r="G438" s="306" t="e">
        <v>#DIV/0!</v>
      </c>
    </row>
    <row r="439" customFormat="1" spans="1:7">
      <c r="A439" s="93">
        <v>2060602</v>
      </c>
      <c r="B439" s="307" t="s">
        <v>434</v>
      </c>
      <c r="C439" s="88"/>
      <c r="D439" s="88"/>
      <c r="E439" s="88"/>
      <c r="F439" s="306" t="e">
        <v>#DIV/0!</v>
      </c>
      <c r="G439" s="306" t="e">
        <v>#DIV/0!</v>
      </c>
    </row>
    <row r="440" customFormat="1" spans="1:7">
      <c r="A440" s="93">
        <v>2060603</v>
      </c>
      <c r="B440" s="307" t="s">
        <v>435</v>
      </c>
      <c r="C440" s="88"/>
      <c r="D440" s="88"/>
      <c r="E440" s="88"/>
      <c r="F440" s="306" t="e">
        <v>#DIV/0!</v>
      </c>
      <c r="G440" s="306" t="e">
        <v>#DIV/0!</v>
      </c>
    </row>
    <row r="441" customFormat="1" spans="1:7">
      <c r="A441" s="93">
        <v>2060699</v>
      </c>
      <c r="B441" s="307" t="s">
        <v>436</v>
      </c>
      <c r="C441" s="88"/>
      <c r="D441" s="88"/>
      <c r="E441" s="88"/>
      <c r="F441" s="306" t="e">
        <v>#DIV/0!</v>
      </c>
      <c r="G441" s="306" t="e">
        <v>#DIV/0!</v>
      </c>
    </row>
    <row r="442" customFormat="1" spans="1:7">
      <c r="A442" s="300">
        <v>20607</v>
      </c>
      <c r="B442" s="301" t="s">
        <v>437</v>
      </c>
      <c r="C442" s="86">
        <v>50</v>
      </c>
      <c r="D442" s="86">
        <v>12</v>
      </c>
      <c r="E442" s="86">
        <v>22</v>
      </c>
      <c r="F442" s="302">
        <v>0.44</v>
      </c>
      <c r="G442" s="302">
        <v>1.83333333333333</v>
      </c>
    </row>
    <row r="443" customFormat="1" spans="1:7">
      <c r="A443" s="93">
        <v>2060701</v>
      </c>
      <c r="B443" s="303" t="s">
        <v>411</v>
      </c>
      <c r="C443" s="304">
        <v>0</v>
      </c>
      <c r="D443" s="88">
        <v>0</v>
      </c>
      <c r="E443" s="88"/>
      <c r="F443" s="306" t="e">
        <v>#DIV/0!</v>
      </c>
      <c r="G443" s="306" t="e">
        <v>#DIV/0!</v>
      </c>
    </row>
    <row r="444" customFormat="1" spans="1:7">
      <c r="A444" s="93">
        <v>2060702</v>
      </c>
      <c r="B444" s="307" t="s">
        <v>438</v>
      </c>
      <c r="C444" s="304">
        <v>10</v>
      </c>
      <c r="D444" s="88">
        <v>7</v>
      </c>
      <c r="E444" s="88">
        <v>14</v>
      </c>
      <c r="F444" s="306">
        <v>1.4</v>
      </c>
      <c r="G444" s="306">
        <v>2</v>
      </c>
    </row>
    <row r="445" customFormat="1" spans="1:7">
      <c r="A445" s="93">
        <v>2060703</v>
      </c>
      <c r="B445" s="307" t="s">
        <v>439</v>
      </c>
      <c r="C445" s="304">
        <v>0</v>
      </c>
      <c r="D445" s="88">
        <v>0</v>
      </c>
      <c r="E445" s="88"/>
      <c r="F445" s="306" t="e">
        <v>#DIV/0!</v>
      </c>
      <c r="G445" s="306" t="e">
        <v>#DIV/0!</v>
      </c>
    </row>
    <row r="446" customFormat="1" spans="1:7">
      <c r="A446" s="93">
        <v>2060704</v>
      </c>
      <c r="B446" s="307" t="s">
        <v>440</v>
      </c>
      <c r="C446" s="304">
        <v>0</v>
      </c>
      <c r="D446" s="88">
        <v>0</v>
      </c>
      <c r="E446" s="88"/>
      <c r="F446" s="306" t="e">
        <v>#DIV/0!</v>
      </c>
      <c r="G446" s="306" t="e">
        <v>#DIV/0!</v>
      </c>
    </row>
    <row r="447" customFormat="1" spans="1:7">
      <c r="A447" s="93">
        <v>2060705</v>
      </c>
      <c r="B447" s="303" t="s">
        <v>441</v>
      </c>
      <c r="C447" s="304">
        <v>0</v>
      </c>
      <c r="D447" s="88">
        <v>0</v>
      </c>
      <c r="E447" s="88"/>
      <c r="F447" s="306" t="e">
        <v>#DIV/0!</v>
      </c>
      <c r="G447" s="306" t="e">
        <v>#DIV/0!</v>
      </c>
    </row>
    <row r="448" customFormat="1" spans="1:7">
      <c r="A448" s="93">
        <v>2060799</v>
      </c>
      <c r="B448" s="303" t="s">
        <v>442</v>
      </c>
      <c r="C448" s="304">
        <v>40</v>
      </c>
      <c r="D448" s="88">
        <v>5</v>
      </c>
      <c r="E448" s="88">
        <v>8</v>
      </c>
      <c r="F448" s="306">
        <v>0.2</v>
      </c>
      <c r="G448" s="306">
        <v>1.6</v>
      </c>
    </row>
    <row r="449" customFormat="1" spans="1:7">
      <c r="A449" s="300">
        <v>20608</v>
      </c>
      <c r="B449" s="301" t="s">
        <v>443</v>
      </c>
      <c r="C449" s="86">
        <v>0</v>
      </c>
      <c r="D449" s="86">
        <v>0</v>
      </c>
      <c r="E449" s="86">
        <v>0</v>
      </c>
      <c r="F449" s="302" t="e">
        <v>#DIV/0!</v>
      </c>
      <c r="G449" s="302" t="e">
        <v>#DIV/0!</v>
      </c>
    </row>
    <row r="450" customFormat="1" spans="1:7">
      <c r="A450" s="93">
        <v>2060801</v>
      </c>
      <c r="B450" s="307" t="s">
        <v>444</v>
      </c>
      <c r="C450" s="88"/>
      <c r="D450" s="88"/>
      <c r="E450" s="88"/>
      <c r="F450" s="306" t="e">
        <v>#DIV/0!</v>
      </c>
      <c r="G450" s="306" t="e">
        <v>#DIV/0!</v>
      </c>
    </row>
    <row r="451" customFormat="1" spans="1:7">
      <c r="A451" s="93">
        <v>2060802</v>
      </c>
      <c r="B451" s="307" t="s">
        <v>445</v>
      </c>
      <c r="C451" s="88"/>
      <c r="D451" s="88"/>
      <c r="E451" s="88"/>
      <c r="F451" s="306" t="e">
        <v>#DIV/0!</v>
      </c>
      <c r="G451" s="306" t="e">
        <v>#DIV/0!</v>
      </c>
    </row>
    <row r="452" customFormat="1" spans="1:7">
      <c r="A452" s="93">
        <v>2060899</v>
      </c>
      <c r="B452" s="307" t="s">
        <v>446</v>
      </c>
      <c r="C452" s="88"/>
      <c r="D452" s="88"/>
      <c r="E452" s="88"/>
      <c r="F452" s="306" t="e">
        <v>#DIV/0!</v>
      </c>
      <c r="G452" s="306" t="e">
        <v>#DIV/0!</v>
      </c>
    </row>
    <row r="453" customFormat="1" spans="1:7">
      <c r="A453" s="300">
        <v>20609</v>
      </c>
      <c r="B453" s="314" t="s">
        <v>447</v>
      </c>
      <c r="C453" s="86">
        <v>0</v>
      </c>
      <c r="D453" s="86">
        <v>0</v>
      </c>
      <c r="E453" s="86">
        <v>0</v>
      </c>
      <c r="F453" s="302" t="e">
        <v>#DIV/0!</v>
      </c>
      <c r="G453" s="302" t="e">
        <v>#DIV/0!</v>
      </c>
    </row>
    <row r="454" customFormat="1" spans="1:7">
      <c r="A454" s="93">
        <v>2060901</v>
      </c>
      <c r="B454" s="307" t="s">
        <v>448</v>
      </c>
      <c r="C454" s="88"/>
      <c r="D454" s="88"/>
      <c r="E454" s="88"/>
      <c r="F454" s="306" t="e">
        <v>#DIV/0!</v>
      </c>
      <c r="G454" s="306" t="e">
        <v>#DIV/0!</v>
      </c>
    </row>
    <row r="455" customFormat="1" spans="1:7">
      <c r="A455" s="93">
        <v>2060902</v>
      </c>
      <c r="B455" s="307" t="s">
        <v>449</v>
      </c>
      <c r="C455" s="88"/>
      <c r="D455" s="88"/>
      <c r="E455" s="88"/>
      <c r="F455" s="306" t="e">
        <v>#DIV/0!</v>
      </c>
      <c r="G455" s="306" t="e">
        <v>#DIV/0!</v>
      </c>
    </row>
    <row r="456" customFormat="1" spans="1:7">
      <c r="A456" s="93">
        <v>2060999</v>
      </c>
      <c r="B456" s="307" t="s">
        <v>450</v>
      </c>
      <c r="C456" s="88"/>
      <c r="D456" s="88"/>
      <c r="E456" s="88"/>
      <c r="F456" s="306" t="e">
        <v>#DIV/0!</v>
      </c>
      <c r="G456" s="306" t="e">
        <v>#DIV/0!</v>
      </c>
    </row>
    <row r="457" customFormat="1" spans="1:7">
      <c r="A457" s="300">
        <v>20699</v>
      </c>
      <c r="B457" s="301" t="s">
        <v>451</v>
      </c>
      <c r="C457" s="86">
        <v>458</v>
      </c>
      <c r="D457" s="86">
        <v>453</v>
      </c>
      <c r="E457" s="86">
        <v>440</v>
      </c>
      <c r="F457" s="302">
        <v>0.960698689956332</v>
      </c>
      <c r="G457" s="302">
        <v>0.971302428256071</v>
      </c>
    </row>
    <row r="458" customFormat="1" spans="1:7">
      <c r="A458" s="93">
        <v>2069901</v>
      </c>
      <c r="B458" s="303" t="s">
        <v>452</v>
      </c>
      <c r="C458" s="304">
        <v>0</v>
      </c>
      <c r="D458" s="88">
        <v>0</v>
      </c>
      <c r="E458" s="88"/>
      <c r="F458" s="306" t="e">
        <v>#DIV/0!</v>
      </c>
      <c r="G458" s="306" t="e">
        <v>#DIV/0!</v>
      </c>
    </row>
    <row r="459" customFormat="1" spans="1:7">
      <c r="A459" s="93">
        <v>2069902</v>
      </c>
      <c r="B459" s="307" t="s">
        <v>453</v>
      </c>
      <c r="C459" s="304">
        <v>0</v>
      </c>
      <c r="D459" s="88">
        <v>0</v>
      </c>
      <c r="E459" s="88"/>
      <c r="F459" s="306" t="e">
        <v>#DIV/0!</v>
      </c>
      <c r="G459" s="306" t="e">
        <v>#DIV/0!</v>
      </c>
    </row>
    <row r="460" customFormat="1" spans="1:7">
      <c r="A460" s="93">
        <v>2069903</v>
      </c>
      <c r="B460" s="307" t="s">
        <v>454</v>
      </c>
      <c r="C460" s="304">
        <v>0</v>
      </c>
      <c r="D460" s="88">
        <v>0</v>
      </c>
      <c r="E460" s="88"/>
      <c r="F460" s="306" t="e">
        <v>#DIV/0!</v>
      </c>
      <c r="G460" s="306" t="e">
        <v>#DIV/0!</v>
      </c>
    </row>
    <row r="461" customFormat="1" spans="1:7">
      <c r="A461" s="93">
        <v>2069999</v>
      </c>
      <c r="B461" s="307" t="s">
        <v>455</v>
      </c>
      <c r="C461" s="304">
        <v>458</v>
      </c>
      <c r="D461" s="88">
        <v>453</v>
      </c>
      <c r="E461" s="88">
        <v>440</v>
      </c>
      <c r="F461" s="306">
        <v>0.960698689956332</v>
      </c>
      <c r="G461" s="306">
        <v>0.971302428256071</v>
      </c>
    </row>
    <row r="462" customFormat="1" spans="1:7">
      <c r="A462" s="296">
        <v>207</v>
      </c>
      <c r="B462" s="297" t="s">
        <v>101</v>
      </c>
      <c r="C462" s="316">
        <f>SUM(C463++C479+C487+C498+C507+C515)</f>
        <v>2253</v>
      </c>
      <c r="D462" s="316">
        <f>SUM(D463++D479+D487+D498+D507+D515)</f>
        <v>6425</v>
      </c>
      <c r="E462" s="316">
        <f>SUM(E463++E479+E487+E498+E507+E515)</f>
        <v>2726</v>
      </c>
      <c r="F462" s="317">
        <v>1.22902796271638</v>
      </c>
      <c r="G462" s="299">
        <v>0.430972762645914</v>
      </c>
    </row>
    <row r="463" customFormat="1" spans="1:7">
      <c r="A463" s="300">
        <v>20701</v>
      </c>
      <c r="B463" s="314" t="s">
        <v>456</v>
      </c>
      <c r="C463" s="86">
        <v>422</v>
      </c>
      <c r="D463" s="86">
        <v>3830</v>
      </c>
      <c r="E463" s="86">
        <v>1083</v>
      </c>
      <c r="F463" s="302">
        <v>2.56398104265403</v>
      </c>
      <c r="G463" s="302">
        <v>0.282506527415144</v>
      </c>
    </row>
    <row r="464" customFormat="1" spans="1:7">
      <c r="A464" s="93">
        <v>2070101</v>
      </c>
      <c r="B464" s="308" t="s">
        <v>156</v>
      </c>
      <c r="C464" s="304">
        <v>61</v>
      </c>
      <c r="D464" s="88">
        <v>64</v>
      </c>
      <c r="E464" s="88">
        <v>68</v>
      </c>
      <c r="F464" s="306">
        <v>1.11475409836066</v>
      </c>
      <c r="G464" s="306">
        <v>1.0625</v>
      </c>
    </row>
    <row r="465" customFormat="1" spans="1:7">
      <c r="A465" s="93">
        <v>2070102</v>
      </c>
      <c r="B465" s="308" t="s">
        <v>157</v>
      </c>
      <c r="C465" s="304">
        <v>0</v>
      </c>
      <c r="D465" s="88">
        <v>0</v>
      </c>
      <c r="E465" s="88"/>
      <c r="F465" s="306" t="e">
        <v>#DIV/0!</v>
      </c>
      <c r="G465" s="306" t="e">
        <v>#DIV/0!</v>
      </c>
    </row>
    <row r="466" customFormat="1" spans="1:7">
      <c r="A466" s="93">
        <v>2070103</v>
      </c>
      <c r="B466" s="308" t="s">
        <v>158</v>
      </c>
      <c r="C466" s="304">
        <v>0</v>
      </c>
      <c r="D466" s="88">
        <v>0</v>
      </c>
      <c r="E466" s="88"/>
      <c r="F466" s="306" t="e">
        <v>#DIV/0!</v>
      </c>
      <c r="G466" s="306" t="e">
        <v>#DIV/0!</v>
      </c>
    </row>
    <row r="467" customFormat="1" spans="1:7">
      <c r="A467" s="93">
        <v>2070104</v>
      </c>
      <c r="B467" s="308" t="s">
        <v>457</v>
      </c>
      <c r="C467" s="304">
        <v>0</v>
      </c>
      <c r="D467" s="88">
        <v>0</v>
      </c>
      <c r="E467" s="88">
        <v>51</v>
      </c>
      <c r="F467" s="306" t="e">
        <v>#DIV/0!</v>
      </c>
      <c r="G467" s="306" t="e">
        <v>#DIV/0!</v>
      </c>
    </row>
    <row r="468" customFormat="1" spans="1:7">
      <c r="A468" s="93">
        <v>2070105</v>
      </c>
      <c r="B468" s="308" t="s">
        <v>458</v>
      </c>
      <c r="C468" s="304">
        <v>0</v>
      </c>
      <c r="D468" s="88">
        <v>0</v>
      </c>
      <c r="E468" s="88"/>
      <c r="F468" s="306" t="e">
        <v>#DIV/0!</v>
      </c>
      <c r="G468" s="306" t="e">
        <v>#DIV/0!</v>
      </c>
    </row>
    <row r="469" customFormat="1" spans="1:7">
      <c r="A469" s="93">
        <v>2070106</v>
      </c>
      <c r="B469" s="308" t="s">
        <v>459</v>
      </c>
      <c r="C469" s="304">
        <v>0</v>
      </c>
      <c r="D469" s="88">
        <v>0</v>
      </c>
      <c r="E469" s="88"/>
      <c r="F469" s="306" t="e">
        <v>#DIV/0!</v>
      </c>
      <c r="G469" s="306" t="e">
        <v>#DIV/0!</v>
      </c>
    </row>
    <row r="470" customFormat="1" spans="1:7">
      <c r="A470" s="93">
        <v>2070107</v>
      </c>
      <c r="B470" s="308" t="s">
        <v>460</v>
      </c>
      <c r="C470" s="304">
        <v>0</v>
      </c>
      <c r="D470" s="88">
        <v>0</v>
      </c>
      <c r="E470" s="88"/>
      <c r="F470" s="306" t="e">
        <v>#DIV/0!</v>
      </c>
      <c r="G470" s="306" t="e">
        <v>#DIV/0!</v>
      </c>
    </row>
    <row r="471" customFormat="1" spans="1:7">
      <c r="A471" s="93">
        <v>2070108</v>
      </c>
      <c r="B471" s="308" t="s">
        <v>461</v>
      </c>
      <c r="C471" s="304">
        <v>6</v>
      </c>
      <c r="D471" s="88">
        <v>6</v>
      </c>
      <c r="E471" s="88"/>
      <c r="F471" s="306">
        <v>0</v>
      </c>
      <c r="G471" s="306">
        <v>0</v>
      </c>
    </row>
    <row r="472" customFormat="1" spans="1:7">
      <c r="A472" s="93">
        <v>2070109</v>
      </c>
      <c r="B472" s="308" t="s">
        <v>462</v>
      </c>
      <c r="C472" s="304">
        <v>50</v>
      </c>
      <c r="D472" s="88">
        <v>38</v>
      </c>
      <c r="E472" s="88">
        <v>30</v>
      </c>
      <c r="F472" s="306">
        <v>0.6</v>
      </c>
      <c r="G472" s="306">
        <v>0.789473684210526</v>
      </c>
    </row>
    <row r="473" customFormat="1" spans="1:7">
      <c r="A473" s="93">
        <v>2070110</v>
      </c>
      <c r="B473" s="308" t="s">
        <v>463</v>
      </c>
      <c r="C473" s="304">
        <v>0</v>
      </c>
      <c r="D473" s="88">
        <v>0</v>
      </c>
      <c r="E473" s="88"/>
      <c r="F473" s="306" t="e">
        <v>#DIV/0!</v>
      </c>
      <c r="G473" s="306" t="e">
        <v>#DIV/0!</v>
      </c>
    </row>
    <row r="474" customFormat="1" spans="1:7">
      <c r="A474" s="93">
        <v>2070111</v>
      </c>
      <c r="B474" s="308" t="s">
        <v>464</v>
      </c>
      <c r="C474" s="304">
        <v>1</v>
      </c>
      <c r="D474" s="88">
        <v>0</v>
      </c>
      <c r="E474" s="88"/>
      <c r="F474" s="306">
        <v>0</v>
      </c>
      <c r="G474" s="306" t="e">
        <v>#DIV/0!</v>
      </c>
    </row>
    <row r="475" customFormat="1" spans="1:7">
      <c r="A475" s="93">
        <v>2070112</v>
      </c>
      <c r="B475" s="308" t="s">
        <v>465</v>
      </c>
      <c r="C475" s="304">
        <v>136</v>
      </c>
      <c r="D475" s="88">
        <v>146</v>
      </c>
      <c r="E475" s="88">
        <v>147</v>
      </c>
      <c r="F475" s="306">
        <v>1.08088235294118</v>
      </c>
      <c r="G475" s="306">
        <v>1.00684931506849</v>
      </c>
    </row>
    <row r="476" customFormat="1" spans="1:7">
      <c r="A476" s="93">
        <v>2070113</v>
      </c>
      <c r="B476" s="308" t="s">
        <v>466</v>
      </c>
      <c r="C476" s="304">
        <v>0</v>
      </c>
      <c r="D476" s="88">
        <v>0</v>
      </c>
      <c r="E476" s="88">
        <v>104</v>
      </c>
      <c r="F476" s="306" t="e">
        <v>#DIV/0!</v>
      </c>
      <c r="G476" s="306" t="e">
        <v>#DIV/0!</v>
      </c>
    </row>
    <row r="477" customFormat="1" spans="1:7">
      <c r="A477" s="93">
        <v>2070114</v>
      </c>
      <c r="B477" s="308" t="s">
        <v>467</v>
      </c>
      <c r="C477" s="304">
        <v>96</v>
      </c>
      <c r="D477" s="88">
        <v>104</v>
      </c>
      <c r="E477" s="88"/>
      <c r="F477" s="306">
        <v>0</v>
      </c>
      <c r="G477" s="306">
        <v>0</v>
      </c>
    </row>
    <row r="478" customFormat="1" spans="1:7">
      <c r="A478" s="93">
        <v>2070199</v>
      </c>
      <c r="B478" s="308" t="s">
        <v>468</v>
      </c>
      <c r="C478" s="304">
        <v>72</v>
      </c>
      <c r="D478" s="88">
        <v>3472</v>
      </c>
      <c r="E478" s="88">
        <v>683</v>
      </c>
      <c r="F478" s="306">
        <v>9.48611111111111</v>
      </c>
      <c r="G478" s="306">
        <v>0.196716589861751</v>
      </c>
    </row>
    <row r="479" customFormat="1" spans="1:7">
      <c r="A479" s="300">
        <v>20702</v>
      </c>
      <c r="B479" s="314" t="s">
        <v>469</v>
      </c>
      <c r="C479" s="86">
        <v>201</v>
      </c>
      <c r="D479" s="86">
        <v>157</v>
      </c>
      <c r="E479" s="86">
        <v>84</v>
      </c>
      <c r="F479" s="302">
        <v>0.417910447761194</v>
      </c>
      <c r="G479" s="302">
        <v>0.535031847133758</v>
      </c>
    </row>
    <row r="480" customFormat="1" spans="1:7">
      <c r="A480" s="93">
        <v>2070201</v>
      </c>
      <c r="B480" s="308" t="s">
        <v>156</v>
      </c>
      <c r="C480" s="304">
        <v>0</v>
      </c>
      <c r="D480" s="88">
        <v>0</v>
      </c>
      <c r="E480" s="88"/>
      <c r="F480" s="306" t="e">
        <v>#DIV/0!</v>
      </c>
      <c r="G480" s="306" t="e">
        <v>#DIV/0!</v>
      </c>
    </row>
    <row r="481" customFormat="1" spans="1:7">
      <c r="A481" s="93">
        <v>2070202</v>
      </c>
      <c r="B481" s="308" t="s">
        <v>157</v>
      </c>
      <c r="C481" s="304">
        <v>0</v>
      </c>
      <c r="D481" s="88">
        <v>0</v>
      </c>
      <c r="E481" s="88"/>
      <c r="F481" s="306" t="e">
        <v>#DIV/0!</v>
      </c>
      <c r="G481" s="306" t="e">
        <v>#DIV/0!</v>
      </c>
    </row>
    <row r="482" customFormat="1" spans="1:7">
      <c r="A482" s="93">
        <v>2070203</v>
      </c>
      <c r="B482" s="308" t="s">
        <v>158</v>
      </c>
      <c r="C482" s="304">
        <v>0</v>
      </c>
      <c r="D482" s="88">
        <v>0</v>
      </c>
      <c r="E482" s="88"/>
      <c r="F482" s="306" t="e">
        <v>#DIV/0!</v>
      </c>
      <c r="G482" s="306" t="e">
        <v>#DIV/0!</v>
      </c>
    </row>
    <row r="483" customFormat="1" spans="1:7">
      <c r="A483" s="93">
        <v>2070204</v>
      </c>
      <c r="B483" s="308" t="s">
        <v>470</v>
      </c>
      <c r="C483" s="304">
        <v>201</v>
      </c>
      <c r="D483" s="88">
        <v>157</v>
      </c>
      <c r="E483" s="88">
        <v>84</v>
      </c>
      <c r="F483" s="306">
        <v>0.417910447761194</v>
      </c>
      <c r="G483" s="306">
        <v>0.535031847133758</v>
      </c>
    </row>
    <row r="484" customFormat="1" spans="1:7">
      <c r="A484" s="93">
        <v>2070205</v>
      </c>
      <c r="B484" s="308" t="s">
        <v>471</v>
      </c>
      <c r="C484" s="304">
        <v>0</v>
      </c>
      <c r="D484" s="88">
        <v>0</v>
      </c>
      <c r="E484" s="88"/>
      <c r="F484" s="306" t="e">
        <v>#DIV/0!</v>
      </c>
      <c r="G484" s="306" t="e">
        <v>#DIV/0!</v>
      </c>
    </row>
    <row r="485" customFormat="1" spans="1:7">
      <c r="A485" s="93">
        <v>2070206</v>
      </c>
      <c r="B485" s="308" t="s">
        <v>472</v>
      </c>
      <c r="C485" s="304">
        <v>0</v>
      </c>
      <c r="D485" s="88">
        <v>0</v>
      </c>
      <c r="E485" s="88"/>
      <c r="F485" s="306" t="e">
        <v>#DIV/0!</v>
      </c>
      <c r="G485" s="306" t="e">
        <v>#DIV/0!</v>
      </c>
    </row>
    <row r="486" customFormat="1" spans="1:7">
      <c r="A486" s="93">
        <v>2070299</v>
      </c>
      <c r="B486" s="308" t="s">
        <v>473</v>
      </c>
      <c r="C486" s="304">
        <v>0</v>
      </c>
      <c r="D486" s="88">
        <v>0</v>
      </c>
      <c r="E486" s="88"/>
      <c r="F486" s="306" t="e">
        <v>#DIV/0!</v>
      </c>
      <c r="G486" s="306" t="e">
        <v>#DIV/0!</v>
      </c>
    </row>
    <row r="487" customFormat="1" spans="1:7">
      <c r="A487" s="300">
        <v>20703</v>
      </c>
      <c r="B487" s="314" t="s">
        <v>474</v>
      </c>
      <c r="C487" s="86">
        <v>5</v>
      </c>
      <c r="D487" s="86">
        <v>83</v>
      </c>
      <c r="E487" s="86">
        <v>165</v>
      </c>
      <c r="F487" s="302">
        <v>33</v>
      </c>
      <c r="G487" s="302">
        <v>1.98795180722892</v>
      </c>
    </row>
    <row r="488" customFormat="1" spans="1:7">
      <c r="A488" s="93">
        <v>2070301</v>
      </c>
      <c r="B488" s="308" t="s">
        <v>156</v>
      </c>
      <c r="C488" s="304">
        <v>0</v>
      </c>
      <c r="D488" s="88">
        <v>0</v>
      </c>
      <c r="E488" s="88"/>
      <c r="F488" s="306" t="e">
        <v>#DIV/0!</v>
      </c>
      <c r="G488" s="306" t="e">
        <v>#DIV/0!</v>
      </c>
    </row>
    <row r="489" customFormat="1" spans="1:7">
      <c r="A489" s="93">
        <v>2070302</v>
      </c>
      <c r="B489" s="308" t="s">
        <v>157</v>
      </c>
      <c r="C489" s="304">
        <v>0</v>
      </c>
      <c r="D489" s="88">
        <v>0</v>
      </c>
      <c r="E489" s="88"/>
      <c r="F489" s="306" t="e">
        <v>#DIV/0!</v>
      </c>
      <c r="G489" s="306" t="e">
        <v>#DIV/0!</v>
      </c>
    </row>
    <row r="490" customFormat="1" spans="1:7">
      <c r="A490" s="93">
        <v>2070303</v>
      </c>
      <c r="B490" s="308" t="s">
        <v>158</v>
      </c>
      <c r="C490" s="304">
        <v>0</v>
      </c>
      <c r="D490" s="88">
        <v>0</v>
      </c>
      <c r="E490" s="88"/>
      <c r="F490" s="306" t="e">
        <v>#DIV/0!</v>
      </c>
      <c r="G490" s="306" t="e">
        <v>#DIV/0!</v>
      </c>
    </row>
    <row r="491" customFormat="1" spans="1:7">
      <c r="A491" s="93">
        <v>2070304</v>
      </c>
      <c r="B491" s="308" t="s">
        <v>475</v>
      </c>
      <c r="C491" s="304">
        <v>0</v>
      </c>
      <c r="D491" s="88">
        <v>0</v>
      </c>
      <c r="E491" s="88"/>
      <c r="F491" s="306" t="e">
        <v>#DIV/0!</v>
      </c>
      <c r="G491" s="306" t="e">
        <v>#DIV/0!</v>
      </c>
    </row>
    <row r="492" customFormat="1" spans="1:7">
      <c r="A492" s="93">
        <v>2070305</v>
      </c>
      <c r="B492" s="308" t="s">
        <v>476</v>
      </c>
      <c r="C492" s="304">
        <v>0</v>
      </c>
      <c r="D492" s="88">
        <v>0</v>
      </c>
      <c r="E492" s="88"/>
      <c r="F492" s="306" t="e">
        <v>#DIV/0!</v>
      </c>
      <c r="G492" s="306" t="e">
        <v>#DIV/0!</v>
      </c>
    </row>
    <row r="493" customFormat="1" spans="1:7">
      <c r="A493" s="93">
        <v>2070306</v>
      </c>
      <c r="B493" s="308" t="s">
        <v>477</v>
      </c>
      <c r="C493" s="304">
        <v>0</v>
      </c>
      <c r="D493" s="88">
        <v>0</v>
      </c>
      <c r="E493" s="88"/>
      <c r="F493" s="306" t="e">
        <v>#DIV/0!</v>
      </c>
      <c r="G493" s="306" t="e">
        <v>#DIV/0!</v>
      </c>
    </row>
    <row r="494" customFormat="1" spans="1:7">
      <c r="A494" s="93">
        <v>2070307</v>
      </c>
      <c r="B494" s="308" t="s">
        <v>478</v>
      </c>
      <c r="C494" s="304">
        <v>0</v>
      </c>
      <c r="D494" s="88">
        <v>78</v>
      </c>
      <c r="E494" s="88">
        <v>159</v>
      </c>
      <c r="F494" s="306" t="e">
        <v>#DIV/0!</v>
      </c>
      <c r="G494" s="306">
        <v>2.03846153846154</v>
      </c>
    </row>
    <row r="495" customFormat="1" spans="1:7">
      <c r="A495" s="93">
        <v>2070308</v>
      </c>
      <c r="B495" s="308" t="s">
        <v>479</v>
      </c>
      <c r="C495" s="304">
        <v>5</v>
      </c>
      <c r="D495" s="88">
        <v>5</v>
      </c>
      <c r="E495" s="88">
        <v>5</v>
      </c>
      <c r="F495" s="306">
        <v>1</v>
      </c>
      <c r="G495" s="306">
        <v>1</v>
      </c>
    </row>
    <row r="496" customFormat="1" spans="1:7">
      <c r="A496" s="93">
        <v>2070309</v>
      </c>
      <c r="B496" s="308" t="s">
        <v>480</v>
      </c>
      <c r="C496" s="304">
        <v>0</v>
      </c>
      <c r="D496" s="88">
        <v>0</v>
      </c>
      <c r="E496" s="88"/>
      <c r="F496" s="306" t="e">
        <v>#DIV/0!</v>
      </c>
      <c r="G496" s="306" t="e">
        <v>#DIV/0!</v>
      </c>
    </row>
    <row r="497" customFormat="1" spans="1:7">
      <c r="A497" s="93">
        <v>2070399</v>
      </c>
      <c r="B497" s="308" t="s">
        <v>481</v>
      </c>
      <c r="C497" s="304">
        <v>0</v>
      </c>
      <c r="D497" s="88">
        <v>0</v>
      </c>
      <c r="E497" s="88">
        <v>1</v>
      </c>
      <c r="F497" s="306" t="e">
        <v>#DIV/0!</v>
      </c>
      <c r="G497" s="306" t="e">
        <v>#DIV/0!</v>
      </c>
    </row>
    <row r="498" customFormat="1" spans="1:7">
      <c r="A498" s="300">
        <v>20706</v>
      </c>
      <c r="B498" s="314" t="s">
        <v>482</v>
      </c>
      <c r="C498" s="86">
        <v>0</v>
      </c>
      <c r="D498" s="86">
        <v>0</v>
      </c>
      <c r="E498" s="86">
        <v>0</v>
      </c>
      <c r="F498" s="302" t="e">
        <v>#DIV/0!</v>
      </c>
      <c r="G498" s="302" t="e">
        <v>#DIV/0!</v>
      </c>
    </row>
    <row r="499" customFormat="1" spans="1:7">
      <c r="A499" s="93">
        <v>2070601</v>
      </c>
      <c r="B499" s="308" t="s">
        <v>156</v>
      </c>
      <c r="C499" s="88"/>
      <c r="D499" s="88"/>
      <c r="E499" s="88"/>
      <c r="F499" s="306" t="e">
        <v>#DIV/0!</v>
      </c>
      <c r="G499" s="306" t="e">
        <v>#DIV/0!</v>
      </c>
    </row>
    <row r="500" customFormat="1" spans="1:7">
      <c r="A500" s="93">
        <v>2070602</v>
      </c>
      <c r="B500" s="308" t="s">
        <v>157</v>
      </c>
      <c r="C500" s="88"/>
      <c r="D500" s="88"/>
      <c r="E500" s="88"/>
      <c r="F500" s="306" t="e">
        <v>#DIV/0!</v>
      </c>
      <c r="G500" s="306" t="e">
        <v>#DIV/0!</v>
      </c>
    </row>
    <row r="501" customFormat="1" spans="1:7">
      <c r="A501" s="93">
        <v>2070603</v>
      </c>
      <c r="B501" s="308" t="s">
        <v>158</v>
      </c>
      <c r="C501" s="88"/>
      <c r="D501" s="88"/>
      <c r="E501" s="88"/>
      <c r="F501" s="306" t="e">
        <v>#DIV/0!</v>
      </c>
      <c r="G501" s="306" t="e">
        <v>#DIV/0!</v>
      </c>
    </row>
    <row r="502" customFormat="1" spans="1:7">
      <c r="A502" s="93">
        <v>2070604</v>
      </c>
      <c r="B502" s="308" t="s">
        <v>483</v>
      </c>
      <c r="C502" s="88"/>
      <c r="D502" s="88"/>
      <c r="E502" s="88"/>
      <c r="F502" s="306" t="e">
        <v>#DIV/0!</v>
      </c>
      <c r="G502" s="306" t="e">
        <v>#DIV/0!</v>
      </c>
    </row>
    <row r="503" customFormat="1" spans="1:7">
      <c r="A503" s="93">
        <v>2070605</v>
      </c>
      <c r="B503" s="308" t="s">
        <v>484</v>
      </c>
      <c r="C503" s="88"/>
      <c r="D503" s="88"/>
      <c r="E503" s="88"/>
      <c r="F503" s="306" t="e">
        <v>#DIV/0!</v>
      </c>
      <c r="G503" s="306" t="e">
        <v>#DIV/0!</v>
      </c>
    </row>
    <row r="504" customFormat="1" spans="1:7">
      <c r="A504" s="93">
        <v>2070606</v>
      </c>
      <c r="B504" s="308" t="s">
        <v>485</v>
      </c>
      <c r="C504" s="88"/>
      <c r="D504" s="88"/>
      <c r="E504" s="88"/>
      <c r="F504" s="306" t="e">
        <v>#DIV/0!</v>
      </c>
      <c r="G504" s="306" t="e">
        <v>#DIV/0!</v>
      </c>
    </row>
    <row r="505" customFormat="1" spans="1:7">
      <c r="A505" s="93">
        <v>2070607</v>
      </c>
      <c r="B505" s="308" t="s">
        <v>486</v>
      </c>
      <c r="C505" s="88"/>
      <c r="D505" s="88"/>
      <c r="E505" s="88"/>
      <c r="F505" s="306" t="e">
        <v>#DIV/0!</v>
      </c>
      <c r="G505" s="306" t="e">
        <v>#DIV/0!</v>
      </c>
    </row>
    <row r="506" customFormat="1" spans="1:7">
      <c r="A506" s="93">
        <v>2070699</v>
      </c>
      <c r="B506" s="308" t="s">
        <v>487</v>
      </c>
      <c r="C506" s="88"/>
      <c r="D506" s="88"/>
      <c r="E506" s="88"/>
      <c r="F506" s="306" t="e">
        <v>#DIV/0!</v>
      </c>
      <c r="G506" s="306" t="e">
        <v>#DIV/0!</v>
      </c>
    </row>
    <row r="507" customFormat="1" spans="1:7">
      <c r="A507" s="300">
        <v>20708</v>
      </c>
      <c r="B507" s="314" t="s">
        <v>488</v>
      </c>
      <c r="C507" s="86">
        <v>642</v>
      </c>
      <c r="D507" s="86">
        <v>637</v>
      </c>
      <c r="E507" s="86">
        <v>504</v>
      </c>
      <c r="F507" s="302">
        <v>0.783489096573209</v>
      </c>
      <c r="G507" s="302">
        <v>0.789638932496075</v>
      </c>
    </row>
    <row r="508" customFormat="1" spans="1:7">
      <c r="A508" s="93">
        <v>2070801</v>
      </c>
      <c r="B508" s="308" t="s">
        <v>156</v>
      </c>
      <c r="C508" s="304">
        <v>0</v>
      </c>
      <c r="D508" s="88">
        <v>0</v>
      </c>
      <c r="E508" s="88"/>
      <c r="F508" s="306" t="e">
        <v>#DIV/0!</v>
      </c>
      <c r="G508" s="306" t="e">
        <v>#DIV/0!</v>
      </c>
    </row>
    <row r="509" customFormat="1" spans="1:7">
      <c r="A509" s="93">
        <v>2070802</v>
      </c>
      <c r="B509" s="308" t="s">
        <v>157</v>
      </c>
      <c r="C509" s="304">
        <v>0</v>
      </c>
      <c r="D509" s="88">
        <v>0</v>
      </c>
      <c r="E509" s="88"/>
      <c r="F509" s="306" t="e">
        <v>#DIV/0!</v>
      </c>
      <c r="G509" s="306" t="e">
        <v>#DIV/0!</v>
      </c>
    </row>
    <row r="510" customFormat="1" spans="1:7">
      <c r="A510" s="93">
        <v>2070803</v>
      </c>
      <c r="B510" s="308" t="s">
        <v>158</v>
      </c>
      <c r="C510" s="304">
        <v>0</v>
      </c>
      <c r="D510" s="88">
        <v>0</v>
      </c>
      <c r="E510" s="88"/>
      <c r="F510" s="306" t="e">
        <v>#DIV/0!</v>
      </c>
      <c r="G510" s="306" t="e">
        <v>#DIV/0!</v>
      </c>
    </row>
    <row r="511" customFormat="1" spans="1:7">
      <c r="A511" s="93">
        <v>2070806</v>
      </c>
      <c r="B511" s="308" t="s">
        <v>489</v>
      </c>
      <c r="C511" s="304">
        <v>0</v>
      </c>
      <c r="D511" s="88">
        <v>0</v>
      </c>
      <c r="E511" s="88"/>
      <c r="F511" s="306" t="e">
        <v>#DIV/0!</v>
      </c>
      <c r="G511" s="306" t="e">
        <v>#DIV/0!</v>
      </c>
    </row>
    <row r="512" customFormat="1" spans="1:7">
      <c r="A512" s="93">
        <v>2070807</v>
      </c>
      <c r="B512" s="308" t="s">
        <v>490</v>
      </c>
      <c r="C512" s="304">
        <v>0</v>
      </c>
      <c r="D512" s="88">
        <v>0</v>
      </c>
      <c r="E512" s="88"/>
      <c r="F512" s="306" t="e">
        <v>#DIV/0!</v>
      </c>
      <c r="G512" s="306" t="e">
        <v>#DIV/0!</v>
      </c>
    </row>
    <row r="513" customFormat="1" spans="1:7">
      <c r="A513" s="93">
        <v>2070808</v>
      </c>
      <c r="B513" s="308" t="s">
        <v>491</v>
      </c>
      <c r="C513" s="304">
        <v>226</v>
      </c>
      <c r="D513" s="88">
        <v>206</v>
      </c>
      <c r="E513" s="88">
        <v>230</v>
      </c>
      <c r="F513" s="306">
        <v>1.01769911504425</v>
      </c>
      <c r="G513" s="306">
        <v>1.11650485436893</v>
      </c>
    </row>
    <row r="514" customFormat="1" spans="1:7">
      <c r="A514" s="93">
        <v>2070899</v>
      </c>
      <c r="B514" s="308" t="s">
        <v>492</v>
      </c>
      <c r="C514" s="304">
        <v>416</v>
      </c>
      <c r="D514" s="88">
        <v>431</v>
      </c>
      <c r="E514" s="88">
        <v>274</v>
      </c>
      <c r="F514" s="306">
        <v>0.65625</v>
      </c>
      <c r="G514" s="306">
        <v>0.633410672853828</v>
      </c>
    </row>
    <row r="515" customFormat="1" spans="1:7">
      <c r="A515" s="300">
        <v>20799</v>
      </c>
      <c r="B515" s="314" t="s">
        <v>493</v>
      </c>
      <c r="C515" s="86">
        <v>983</v>
      </c>
      <c r="D515" s="86">
        <v>1718</v>
      </c>
      <c r="E515" s="86">
        <v>890</v>
      </c>
      <c r="F515" s="302">
        <v>0.95116988809766</v>
      </c>
      <c r="G515" s="302">
        <v>0.544237485448196</v>
      </c>
    </row>
    <row r="516" customFormat="1" spans="1:7">
      <c r="A516" s="93">
        <v>2079902</v>
      </c>
      <c r="B516" s="308" t="s">
        <v>494</v>
      </c>
      <c r="C516" s="304">
        <v>5</v>
      </c>
      <c r="D516" s="88">
        <v>4</v>
      </c>
      <c r="E516" s="88">
        <v>4</v>
      </c>
      <c r="F516" s="306">
        <v>0.8</v>
      </c>
      <c r="G516" s="306">
        <v>1</v>
      </c>
    </row>
    <row r="517" customFormat="1" spans="1:7">
      <c r="A517" s="93">
        <v>2079903</v>
      </c>
      <c r="B517" s="308" t="s">
        <v>495</v>
      </c>
      <c r="C517" s="304">
        <v>0</v>
      </c>
      <c r="D517" s="88">
        <v>0</v>
      </c>
      <c r="E517" s="88"/>
      <c r="F517" s="306" t="e">
        <v>#DIV/0!</v>
      </c>
      <c r="G517" s="306" t="e">
        <v>#DIV/0!</v>
      </c>
    </row>
    <row r="518" customFormat="1" spans="1:7">
      <c r="A518" s="93">
        <v>2079999</v>
      </c>
      <c r="B518" s="308" t="s">
        <v>496</v>
      </c>
      <c r="C518" s="304">
        <v>978</v>
      </c>
      <c r="D518" s="88">
        <v>1714</v>
      </c>
      <c r="E518" s="88">
        <v>886</v>
      </c>
      <c r="F518" s="306">
        <v>0.951942740286299</v>
      </c>
      <c r="G518" s="306">
        <v>0.543173862310385</v>
      </c>
    </row>
    <row r="519" customFormat="1" spans="1:7">
      <c r="A519" s="296">
        <v>208</v>
      </c>
      <c r="B519" s="297" t="s">
        <v>102</v>
      </c>
      <c r="C519" s="316">
        <f>SUM(C520+C539++C547+C549+C558+C562+C572+C581+C588+C596+C605+C611+C614+C617+C620+C623+C626+C630+C634+C642+C645)</f>
        <v>22921</v>
      </c>
      <c r="D519" s="316">
        <f>SUM(D520+D539++D547+D549+D558+D562+D572+D581+D588+D596+D605+D611+D614+D617+D620+D623+D626+D630+D634+D642+D645)</f>
        <v>27601</v>
      </c>
      <c r="E519" s="316">
        <f>SUM(E520+E539++E547+E549+E558+E562+E572+E581+E588+E596+E605+E611+E614+E617+E620+E623+E626+E630+E634+E642+E645)</f>
        <v>19368</v>
      </c>
      <c r="F519" s="317">
        <v>0.889795384145543</v>
      </c>
      <c r="G519" s="299">
        <v>0.738922502807869</v>
      </c>
    </row>
    <row r="520" customFormat="1" spans="1:7">
      <c r="A520" s="300">
        <v>20801</v>
      </c>
      <c r="B520" s="314" t="s">
        <v>497</v>
      </c>
      <c r="C520" s="86">
        <v>1294</v>
      </c>
      <c r="D520" s="86">
        <v>1118</v>
      </c>
      <c r="E520" s="86">
        <v>1638</v>
      </c>
      <c r="F520" s="302">
        <v>1.26506955177743</v>
      </c>
      <c r="G520" s="302">
        <v>1.46422182468694</v>
      </c>
    </row>
    <row r="521" customFormat="1" spans="1:7">
      <c r="A521" s="93">
        <v>2080101</v>
      </c>
      <c r="B521" s="308" t="s">
        <v>156</v>
      </c>
      <c r="C521" s="304">
        <v>220</v>
      </c>
      <c r="D521" s="88">
        <v>212</v>
      </c>
      <c r="E521" s="88">
        <v>210</v>
      </c>
      <c r="F521" s="306">
        <v>0.95</v>
      </c>
      <c r="G521" s="306">
        <v>0.985849056603774</v>
      </c>
    </row>
    <row r="522" customFormat="1" spans="1:7">
      <c r="A522" s="93">
        <v>2080102</v>
      </c>
      <c r="B522" s="308" t="s">
        <v>157</v>
      </c>
      <c r="C522" s="304">
        <v>1</v>
      </c>
      <c r="D522" s="88">
        <v>0</v>
      </c>
      <c r="E522" s="88"/>
      <c r="F522" s="306">
        <v>0</v>
      </c>
      <c r="G522" s="306" t="e">
        <v>#DIV/0!</v>
      </c>
    </row>
    <row r="523" customFormat="1" spans="1:7">
      <c r="A523" s="93">
        <v>2080103</v>
      </c>
      <c r="B523" s="308" t="s">
        <v>158</v>
      </c>
      <c r="C523" s="304">
        <v>0</v>
      </c>
      <c r="D523" s="88">
        <v>0</v>
      </c>
      <c r="E523" s="88"/>
      <c r="F523" s="306" t="e">
        <v>#DIV/0!</v>
      </c>
      <c r="G523" s="306" t="e">
        <v>#DIV/0!</v>
      </c>
    </row>
    <row r="524" customFormat="1" spans="1:7">
      <c r="A524" s="93">
        <v>2080104</v>
      </c>
      <c r="B524" s="308" t="s">
        <v>498</v>
      </c>
      <c r="C524" s="304">
        <v>0</v>
      </c>
      <c r="D524" s="88">
        <v>0</v>
      </c>
      <c r="E524" s="88"/>
      <c r="F524" s="306" t="e">
        <v>#DIV/0!</v>
      </c>
      <c r="G524" s="306" t="e">
        <v>#DIV/0!</v>
      </c>
    </row>
    <row r="525" customFormat="1" spans="1:7">
      <c r="A525" s="93">
        <v>2080105</v>
      </c>
      <c r="B525" s="308" t="s">
        <v>499</v>
      </c>
      <c r="C525" s="304">
        <v>13</v>
      </c>
      <c r="D525" s="88">
        <v>13</v>
      </c>
      <c r="E525" s="88">
        <v>7</v>
      </c>
      <c r="F525" s="306">
        <v>0.538461538461538</v>
      </c>
      <c r="G525" s="306">
        <v>0.538461538461538</v>
      </c>
    </row>
    <row r="526" customFormat="1" spans="1:7">
      <c r="A526" s="93">
        <v>2080106</v>
      </c>
      <c r="B526" s="308" t="s">
        <v>500</v>
      </c>
      <c r="C526" s="304">
        <v>0</v>
      </c>
      <c r="D526" s="88">
        <v>0</v>
      </c>
      <c r="E526" s="88"/>
      <c r="F526" s="306" t="e">
        <v>#DIV/0!</v>
      </c>
      <c r="G526" s="306" t="e">
        <v>#DIV/0!</v>
      </c>
    </row>
    <row r="527" customFormat="1" spans="1:7">
      <c r="A527" s="93">
        <v>2080107</v>
      </c>
      <c r="B527" s="308" t="s">
        <v>501</v>
      </c>
      <c r="C527" s="304">
        <v>0</v>
      </c>
      <c r="D527" s="88">
        <v>0</v>
      </c>
      <c r="E527" s="88"/>
      <c r="F527" s="306" t="e">
        <v>#DIV/0!</v>
      </c>
      <c r="G527" s="306" t="e">
        <v>#DIV/0!</v>
      </c>
    </row>
    <row r="528" customFormat="1" spans="1:7">
      <c r="A528" s="93">
        <v>2080108</v>
      </c>
      <c r="B528" s="308" t="s">
        <v>197</v>
      </c>
      <c r="C528" s="304">
        <v>15</v>
      </c>
      <c r="D528" s="88">
        <v>15</v>
      </c>
      <c r="E528" s="88">
        <v>16</v>
      </c>
      <c r="F528" s="306">
        <v>1.06666666666667</v>
      </c>
      <c r="G528" s="306">
        <v>1.06666666666667</v>
      </c>
    </row>
    <row r="529" customFormat="1" spans="1:7">
      <c r="A529" s="93">
        <v>2080109</v>
      </c>
      <c r="B529" s="308" t="s">
        <v>502</v>
      </c>
      <c r="C529" s="304">
        <v>6</v>
      </c>
      <c r="D529" s="88">
        <v>4</v>
      </c>
      <c r="E529" s="88">
        <v>4</v>
      </c>
      <c r="F529" s="306">
        <v>0.666666666666667</v>
      </c>
      <c r="G529" s="306">
        <v>1</v>
      </c>
    </row>
    <row r="530" customFormat="1" spans="1:7">
      <c r="A530" s="93">
        <v>2080110</v>
      </c>
      <c r="B530" s="308" t="s">
        <v>503</v>
      </c>
      <c r="C530" s="304">
        <v>0</v>
      </c>
      <c r="D530" s="88">
        <v>0</v>
      </c>
      <c r="E530" s="88"/>
      <c r="F530" s="306" t="e">
        <v>#DIV/0!</v>
      </c>
      <c r="G530" s="306" t="e">
        <v>#DIV/0!</v>
      </c>
    </row>
    <row r="531" customFormat="1" spans="1:7">
      <c r="A531" s="93">
        <v>2080111</v>
      </c>
      <c r="B531" s="308" t="s">
        <v>504</v>
      </c>
      <c r="C531" s="304">
        <v>0</v>
      </c>
      <c r="D531" s="88">
        <v>0</v>
      </c>
      <c r="E531" s="88"/>
      <c r="F531" s="306" t="e">
        <v>#DIV/0!</v>
      </c>
      <c r="G531" s="306" t="e">
        <v>#DIV/0!</v>
      </c>
    </row>
    <row r="532" customFormat="1" spans="1:7">
      <c r="A532" s="93">
        <v>2080112</v>
      </c>
      <c r="B532" s="308" t="s">
        <v>505</v>
      </c>
      <c r="C532" s="304">
        <v>0</v>
      </c>
      <c r="D532" s="88">
        <v>0</v>
      </c>
      <c r="E532" s="88"/>
      <c r="F532" s="306" t="e">
        <v>#DIV/0!</v>
      </c>
      <c r="G532" s="306" t="e">
        <v>#DIV/0!</v>
      </c>
    </row>
    <row r="533" customFormat="1" spans="1:7">
      <c r="A533" s="93">
        <v>2080113</v>
      </c>
      <c r="B533" s="308" t="s">
        <v>506</v>
      </c>
      <c r="C533" s="304">
        <v>0</v>
      </c>
      <c r="D533" s="88">
        <v>0</v>
      </c>
      <c r="E533" s="88"/>
      <c r="F533" s="306" t="e">
        <v>#DIV/0!</v>
      </c>
      <c r="G533" s="306" t="e">
        <v>#DIV/0!</v>
      </c>
    </row>
    <row r="534" customFormat="1" spans="1:7">
      <c r="A534" s="93">
        <v>2080114</v>
      </c>
      <c r="B534" s="308" t="s">
        <v>507</v>
      </c>
      <c r="C534" s="304">
        <v>0</v>
      </c>
      <c r="D534" s="88">
        <v>0</v>
      </c>
      <c r="E534" s="88"/>
      <c r="F534" s="306" t="e">
        <v>#DIV/0!</v>
      </c>
      <c r="G534" s="306" t="e">
        <v>#DIV/0!</v>
      </c>
    </row>
    <row r="535" customFormat="1" spans="1:7">
      <c r="A535" s="93">
        <v>2080115</v>
      </c>
      <c r="B535" s="308" t="s">
        <v>508</v>
      </c>
      <c r="C535" s="304">
        <v>0</v>
      </c>
      <c r="D535" s="88">
        <v>0</v>
      </c>
      <c r="E535" s="88"/>
      <c r="F535" s="306" t="e">
        <v>#DIV/0!</v>
      </c>
      <c r="G535" s="306" t="e">
        <v>#DIV/0!</v>
      </c>
    </row>
    <row r="536" customFormat="1" spans="1:7">
      <c r="A536" s="93">
        <v>2080116</v>
      </c>
      <c r="B536" s="308" t="s">
        <v>509</v>
      </c>
      <c r="C536" s="304">
        <v>0</v>
      </c>
      <c r="D536" s="88">
        <v>0</v>
      </c>
      <c r="E536" s="88"/>
      <c r="F536" s="306" t="e">
        <v>#DIV/0!</v>
      </c>
      <c r="G536" s="306" t="e">
        <v>#DIV/0!</v>
      </c>
    </row>
    <row r="537" customFormat="1" spans="1:7">
      <c r="A537" s="93">
        <v>2080150</v>
      </c>
      <c r="B537" s="308" t="s">
        <v>165</v>
      </c>
      <c r="C537" s="304">
        <v>564</v>
      </c>
      <c r="D537" s="88">
        <v>571</v>
      </c>
      <c r="E537" s="88">
        <v>596</v>
      </c>
      <c r="F537" s="306">
        <v>1.05673758865248</v>
      </c>
      <c r="G537" s="306">
        <v>1.04378283712785</v>
      </c>
    </row>
    <row r="538" customFormat="1" spans="1:7">
      <c r="A538" s="93">
        <v>2080199</v>
      </c>
      <c r="B538" s="308" t="s">
        <v>510</v>
      </c>
      <c r="C538" s="304">
        <v>475</v>
      </c>
      <c r="D538" s="88">
        <v>303</v>
      </c>
      <c r="E538" s="88">
        <v>805</v>
      </c>
      <c r="F538" s="306">
        <v>1.69473684210526</v>
      </c>
      <c r="G538" s="306">
        <v>2.65676567656766</v>
      </c>
    </row>
    <row r="539" customFormat="1" spans="1:7">
      <c r="A539" s="300">
        <v>20802</v>
      </c>
      <c r="B539" s="314" t="s">
        <v>511</v>
      </c>
      <c r="C539" s="86">
        <v>715</v>
      </c>
      <c r="D539" s="86">
        <v>1155</v>
      </c>
      <c r="E539" s="86">
        <v>922</v>
      </c>
      <c r="F539" s="302">
        <v>1.28951048951049</v>
      </c>
      <c r="G539" s="302">
        <v>0.798268398268398</v>
      </c>
    </row>
    <row r="540" customFormat="1" spans="1:7">
      <c r="A540" s="93">
        <v>2080201</v>
      </c>
      <c r="B540" s="308" t="s">
        <v>156</v>
      </c>
      <c r="C540" s="304">
        <v>112</v>
      </c>
      <c r="D540" s="88">
        <v>115</v>
      </c>
      <c r="E540" s="88">
        <v>79</v>
      </c>
      <c r="F540" s="306">
        <v>0.705357142857143</v>
      </c>
      <c r="G540" s="306">
        <v>0.68695652173913</v>
      </c>
    </row>
    <row r="541" customFormat="1" spans="1:7">
      <c r="A541" s="93">
        <v>2080202</v>
      </c>
      <c r="B541" s="308" t="s">
        <v>157</v>
      </c>
      <c r="C541" s="304">
        <v>0</v>
      </c>
      <c r="D541" s="88">
        <v>5</v>
      </c>
      <c r="E541" s="88"/>
      <c r="F541" s="306" t="e">
        <v>#DIV/0!</v>
      </c>
      <c r="G541" s="306">
        <v>0</v>
      </c>
    </row>
    <row r="542" customFormat="1" spans="1:7">
      <c r="A542" s="93">
        <v>2080203</v>
      </c>
      <c r="B542" s="308" t="s">
        <v>158</v>
      </c>
      <c r="C542" s="304">
        <v>0</v>
      </c>
      <c r="D542" s="88">
        <v>0</v>
      </c>
      <c r="E542" s="88"/>
      <c r="F542" s="306" t="e">
        <v>#DIV/0!</v>
      </c>
      <c r="G542" s="306" t="e">
        <v>#DIV/0!</v>
      </c>
    </row>
    <row r="543" customFormat="1" spans="1:7">
      <c r="A543" s="93">
        <v>2080206</v>
      </c>
      <c r="B543" s="308" t="s">
        <v>512</v>
      </c>
      <c r="C543" s="304">
        <v>0</v>
      </c>
      <c r="D543" s="88">
        <v>0</v>
      </c>
      <c r="E543" s="88"/>
      <c r="F543" s="306" t="e">
        <v>#DIV/0!</v>
      </c>
      <c r="G543" s="306" t="e">
        <v>#DIV/0!</v>
      </c>
    </row>
    <row r="544" customFormat="1" spans="1:7">
      <c r="A544" s="93">
        <v>2080207</v>
      </c>
      <c r="B544" s="308" t="s">
        <v>513</v>
      </c>
      <c r="C544" s="304">
        <v>0</v>
      </c>
      <c r="D544" s="88">
        <v>0</v>
      </c>
      <c r="E544" s="88"/>
      <c r="F544" s="306" t="e">
        <v>#DIV/0!</v>
      </c>
      <c r="G544" s="306" t="e">
        <v>#DIV/0!</v>
      </c>
    </row>
    <row r="545" customFormat="1" spans="1:7">
      <c r="A545" s="93">
        <v>2080208</v>
      </c>
      <c r="B545" s="308" t="s">
        <v>514</v>
      </c>
      <c r="C545" s="304">
        <v>468</v>
      </c>
      <c r="D545" s="88">
        <v>888</v>
      </c>
      <c r="E545" s="88">
        <v>822</v>
      </c>
      <c r="F545" s="306">
        <v>1.75641025641026</v>
      </c>
      <c r="G545" s="306">
        <v>0.925675675675676</v>
      </c>
    </row>
    <row r="546" customFormat="1" spans="1:7">
      <c r="A546" s="93">
        <v>2080299</v>
      </c>
      <c r="B546" s="308" t="s">
        <v>515</v>
      </c>
      <c r="C546" s="304">
        <v>135</v>
      </c>
      <c r="D546" s="88">
        <v>147</v>
      </c>
      <c r="E546" s="88">
        <v>21</v>
      </c>
      <c r="F546" s="306">
        <v>0.155555555555556</v>
      </c>
      <c r="G546" s="306">
        <v>0.142857142857143</v>
      </c>
    </row>
    <row r="547" customFormat="1" spans="1:7">
      <c r="A547" s="300">
        <v>20804</v>
      </c>
      <c r="B547" s="314" t="s">
        <v>516</v>
      </c>
      <c r="C547" s="86">
        <v>0</v>
      </c>
      <c r="D547" s="86">
        <v>0</v>
      </c>
      <c r="E547" s="86">
        <v>0</v>
      </c>
      <c r="F547" s="302" t="e">
        <v>#DIV/0!</v>
      </c>
      <c r="G547" s="302" t="e">
        <v>#DIV/0!</v>
      </c>
    </row>
    <row r="548" customFormat="1" spans="1:7">
      <c r="A548" s="93">
        <v>2080402</v>
      </c>
      <c r="B548" s="308" t="s">
        <v>517</v>
      </c>
      <c r="C548" s="88"/>
      <c r="D548" s="88"/>
      <c r="E548" s="88"/>
      <c r="F548" s="306" t="e">
        <v>#DIV/0!</v>
      </c>
      <c r="G548" s="306" t="e">
        <v>#DIV/0!</v>
      </c>
    </row>
    <row r="549" customFormat="1" spans="1:7">
      <c r="A549" s="300">
        <v>20805</v>
      </c>
      <c r="B549" s="314" t="s">
        <v>518</v>
      </c>
      <c r="C549" s="86">
        <v>12601</v>
      </c>
      <c r="D549" s="86">
        <v>14448</v>
      </c>
      <c r="E549" s="86">
        <v>10599</v>
      </c>
      <c r="F549" s="302">
        <v>0.841123720339656</v>
      </c>
      <c r="G549" s="302">
        <v>0.73359634551495</v>
      </c>
    </row>
    <row r="550" customFormat="1" spans="1:7">
      <c r="A550" s="93">
        <v>2080501</v>
      </c>
      <c r="B550" s="308" t="s">
        <v>519</v>
      </c>
      <c r="C550" s="304">
        <v>0</v>
      </c>
      <c r="D550" s="88">
        <v>0</v>
      </c>
      <c r="E550" s="88"/>
      <c r="F550" s="306" t="e">
        <v>#DIV/0!</v>
      </c>
      <c r="G550" s="306" t="e">
        <v>#DIV/0!</v>
      </c>
    </row>
    <row r="551" customFormat="1" spans="1:7">
      <c r="A551" s="93">
        <v>2080502</v>
      </c>
      <c r="B551" s="308" t="s">
        <v>520</v>
      </c>
      <c r="C551" s="304">
        <v>194</v>
      </c>
      <c r="D551" s="88">
        <v>113</v>
      </c>
      <c r="E551" s="88"/>
      <c r="F551" s="306">
        <v>0</v>
      </c>
      <c r="G551" s="306">
        <v>0</v>
      </c>
    </row>
    <row r="552" customFormat="1" spans="1:7">
      <c r="A552" s="93">
        <v>2080503</v>
      </c>
      <c r="B552" s="308" t="s">
        <v>521</v>
      </c>
      <c r="C552" s="304">
        <v>1696</v>
      </c>
      <c r="D552" s="88">
        <v>1196</v>
      </c>
      <c r="E552" s="88">
        <v>476</v>
      </c>
      <c r="F552" s="306">
        <v>0.280660377358491</v>
      </c>
      <c r="G552" s="306">
        <v>0.397993311036789</v>
      </c>
    </row>
    <row r="553" customFormat="1" spans="1:7">
      <c r="A553" s="93">
        <v>2080505</v>
      </c>
      <c r="B553" s="308" t="s">
        <v>522</v>
      </c>
      <c r="C553" s="304">
        <v>6851</v>
      </c>
      <c r="D553" s="88">
        <v>3920</v>
      </c>
      <c r="E553" s="88">
        <v>6422</v>
      </c>
      <c r="F553" s="306">
        <v>0.937381404174573</v>
      </c>
      <c r="G553" s="306">
        <v>1.63826530612245</v>
      </c>
    </row>
    <row r="554" customFormat="1" spans="1:7">
      <c r="A554" s="93">
        <v>2080506</v>
      </c>
      <c r="B554" s="308" t="s">
        <v>523</v>
      </c>
      <c r="C554" s="304">
        <v>2524</v>
      </c>
      <c r="D554" s="88">
        <v>2380</v>
      </c>
      <c r="E554" s="88">
        <v>1580</v>
      </c>
      <c r="F554" s="306">
        <v>0.625990491283677</v>
      </c>
      <c r="G554" s="306">
        <v>0.663865546218487</v>
      </c>
    </row>
    <row r="555" customFormat="1" spans="1:7">
      <c r="A555" s="93">
        <v>2080507</v>
      </c>
      <c r="B555" s="308" t="s">
        <v>524</v>
      </c>
      <c r="C555" s="304">
        <v>0</v>
      </c>
      <c r="D555" s="88">
        <v>4130</v>
      </c>
      <c r="E555" s="88"/>
      <c r="F555" s="306" t="e">
        <v>#DIV/0!</v>
      </c>
      <c r="G555" s="306">
        <v>0</v>
      </c>
    </row>
    <row r="556" customFormat="1" spans="1:7">
      <c r="A556" s="93">
        <v>2080508</v>
      </c>
      <c r="B556" s="308" t="s">
        <v>525</v>
      </c>
      <c r="C556" s="304">
        <v>0</v>
      </c>
      <c r="D556" s="88">
        <v>650</v>
      </c>
      <c r="E556" s="88"/>
      <c r="F556" s="306" t="e">
        <v>#DIV/0!</v>
      </c>
      <c r="G556" s="306">
        <v>0</v>
      </c>
    </row>
    <row r="557" customFormat="1" spans="1:7">
      <c r="A557" s="93">
        <v>2080599</v>
      </c>
      <c r="B557" s="308" t="s">
        <v>526</v>
      </c>
      <c r="C557" s="304">
        <v>1336</v>
      </c>
      <c r="D557" s="88">
        <v>2059</v>
      </c>
      <c r="E557" s="88">
        <v>2121</v>
      </c>
      <c r="F557" s="306">
        <v>1.5875748502994</v>
      </c>
      <c r="G557" s="306">
        <v>1.03011170471102</v>
      </c>
    </row>
    <row r="558" customFormat="1" spans="1:7">
      <c r="A558" s="300">
        <v>20806</v>
      </c>
      <c r="B558" s="314" t="s">
        <v>527</v>
      </c>
      <c r="C558" s="86">
        <v>0</v>
      </c>
      <c r="D558" s="86">
        <v>0</v>
      </c>
      <c r="E558" s="86">
        <v>0</v>
      </c>
      <c r="F558" s="302" t="e">
        <v>#DIV/0!</v>
      </c>
      <c r="G558" s="302" t="e">
        <v>#DIV/0!</v>
      </c>
    </row>
    <row r="559" customFormat="1" spans="1:7">
      <c r="A559" s="93">
        <v>2080601</v>
      </c>
      <c r="B559" s="308" t="s">
        <v>528</v>
      </c>
      <c r="C559" s="88"/>
      <c r="D559" s="88"/>
      <c r="E559" s="88"/>
      <c r="F559" s="306" t="e">
        <v>#DIV/0!</v>
      </c>
      <c r="G559" s="306" t="e">
        <v>#DIV/0!</v>
      </c>
    </row>
    <row r="560" customFormat="1" spans="1:7">
      <c r="A560" s="93">
        <v>2080602</v>
      </c>
      <c r="B560" s="308" t="s">
        <v>529</v>
      </c>
      <c r="C560" s="88"/>
      <c r="D560" s="88"/>
      <c r="E560" s="88"/>
      <c r="F560" s="306" t="e">
        <v>#DIV/0!</v>
      </c>
      <c r="G560" s="306" t="e">
        <v>#DIV/0!</v>
      </c>
    </row>
    <row r="561" customFormat="1" spans="1:7">
      <c r="A561" s="93">
        <v>2080699</v>
      </c>
      <c r="B561" s="308" t="s">
        <v>530</v>
      </c>
      <c r="C561" s="88"/>
      <c r="D561" s="88"/>
      <c r="E561" s="88"/>
      <c r="F561" s="306" t="e">
        <v>#DIV/0!</v>
      </c>
      <c r="G561" s="306" t="e">
        <v>#DIV/0!</v>
      </c>
    </row>
    <row r="562" customFormat="1" spans="1:7">
      <c r="A562" s="300">
        <v>20807</v>
      </c>
      <c r="B562" s="314" t="s">
        <v>531</v>
      </c>
      <c r="C562" s="86">
        <v>1013</v>
      </c>
      <c r="D562" s="86">
        <v>1367</v>
      </c>
      <c r="E562" s="86">
        <v>1225</v>
      </c>
      <c r="F562" s="302">
        <v>1.20927936821323</v>
      </c>
      <c r="G562" s="302">
        <v>0.896122896854426</v>
      </c>
    </row>
    <row r="563" customFormat="1" spans="1:7">
      <c r="A563" s="93">
        <v>2080701</v>
      </c>
      <c r="B563" s="308" t="s">
        <v>532</v>
      </c>
      <c r="C563" s="304">
        <v>25</v>
      </c>
      <c r="D563" s="88">
        <v>7</v>
      </c>
      <c r="E563" s="88">
        <v>5</v>
      </c>
      <c r="F563" s="306">
        <v>0.2</v>
      </c>
      <c r="G563" s="306">
        <v>0.714285714285714</v>
      </c>
    </row>
    <row r="564" customFormat="1" spans="1:7">
      <c r="A564" s="93">
        <v>2080702</v>
      </c>
      <c r="B564" s="308" t="s">
        <v>533</v>
      </c>
      <c r="C564" s="304">
        <v>62</v>
      </c>
      <c r="D564" s="88">
        <v>5</v>
      </c>
      <c r="E564" s="88"/>
      <c r="F564" s="306">
        <v>0</v>
      </c>
      <c r="G564" s="306">
        <v>0</v>
      </c>
    </row>
    <row r="565" customFormat="1" spans="1:7">
      <c r="A565" s="93">
        <v>2080704</v>
      </c>
      <c r="B565" s="308" t="s">
        <v>534</v>
      </c>
      <c r="C565" s="304">
        <v>311</v>
      </c>
      <c r="D565" s="88">
        <v>484</v>
      </c>
      <c r="E565" s="88">
        <v>678</v>
      </c>
      <c r="F565" s="306">
        <v>2.18006430868167</v>
      </c>
      <c r="G565" s="306">
        <v>1.40082644628099</v>
      </c>
    </row>
    <row r="566" customFormat="1" spans="1:7">
      <c r="A566" s="93">
        <v>2080705</v>
      </c>
      <c r="B566" s="308" t="s">
        <v>535</v>
      </c>
      <c r="C566" s="304">
        <v>506</v>
      </c>
      <c r="D566" s="88">
        <v>799</v>
      </c>
      <c r="E566" s="88">
        <v>403</v>
      </c>
      <c r="F566" s="306">
        <v>0.796442687747036</v>
      </c>
      <c r="G566" s="306">
        <v>0.504380475594493</v>
      </c>
    </row>
    <row r="567" customFormat="1" spans="1:7">
      <c r="A567" s="93">
        <v>2080709</v>
      </c>
      <c r="B567" s="308" t="s">
        <v>536</v>
      </c>
      <c r="C567" s="304">
        <v>0</v>
      </c>
      <c r="D567" s="88">
        <v>0</v>
      </c>
      <c r="E567" s="88"/>
      <c r="F567" s="306" t="e">
        <v>#DIV/0!</v>
      </c>
      <c r="G567" s="306" t="e">
        <v>#DIV/0!</v>
      </c>
    </row>
    <row r="568" customFormat="1" spans="1:7">
      <c r="A568" s="93">
        <v>2080711</v>
      </c>
      <c r="B568" s="308" t="s">
        <v>537</v>
      </c>
      <c r="C568" s="304">
        <v>12</v>
      </c>
      <c r="D568" s="88">
        <v>8</v>
      </c>
      <c r="E568" s="88">
        <v>5</v>
      </c>
      <c r="F568" s="306">
        <v>0.416666666666667</v>
      </c>
      <c r="G568" s="306">
        <v>0.625</v>
      </c>
    </row>
    <row r="569" customFormat="1" spans="1:7">
      <c r="A569" s="93">
        <v>2080712</v>
      </c>
      <c r="B569" s="308" t="s">
        <v>538</v>
      </c>
      <c r="C569" s="304">
        <v>0</v>
      </c>
      <c r="D569" s="88">
        <v>0</v>
      </c>
      <c r="E569" s="88"/>
      <c r="F569" s="306" t="e">
        <v>#DIV/0!</v>
      </c>
      <c r="G569" s="306" t="e">
        <v>#DIV/0!</v>
      </c>
    </row>
    <row r="570" customFormat="1" spans="1:7">
      <c r="A570" s="93">
        <v>2080713</v>
      </c>
      <c r="B570" s="308" t="s">
        <v>539</v>
      </c>
      <c r="C570" s="304">
        <v>2</v>
      </c>
      <c r="D570" s="88">
        <v>0</v>
      </c>
      <c r="E570" s="88"/>
      <c r="F570" s="306">
        <v>0</v>
      </c>
      <c r="G570" s="306" t="e">
        <v>#DIV/0!</v>
      </c>
    </row>
    <row r="571" customFormat="1" spans="1:7">
      <c r="A571" s="93">
        <v>2080799</v>
      </c>
      <c r="B571" s="308" t="s">
        <v>540</v>
      </c>
      <c r="C571" s="304">
        <v>95</v>
      </c>
      <c r="D571" s="88">
        <v>64</v>
      </c>
      <c r="E571" s="88">
        <v>134</v>
      </c>
      <c r="F571" s="306">
        <v>1.41052631578947</v>
      </c>
      <c r="G571" s="306">
        <v>2.09375</v>
      </c>
    </row>
    <row r="572" customFormat="1" spans="1:7">
      <c r="A572" s="300">
        <v>20808</v>
      </c>
      <c r="B572" s="314" t="s">
        <v>541</v>
      </c>
      <c r="C572" s="86">
        <v>612</v>
      </c>
      <c r="D572" s="86">
        <v>1002</v>
      </c>
      <c r="E572" s="86">
        <v>651</v>
      </c>
      <c r="F572" s="302">
        <v>1.06372549019608</v>
      </c>
      <c r="G572" s="302">
        <v>0.649700598802395</v>
      </c>
    </row>
    <row r="573" customFormat="1" spans="1:7">
      <c r="A573" s="93">
        <v>2080801</v>
      </c>
      <c r="B573" s="308" t="s">
        <v>542</v>
      </c>
      <c r="C573" s="304">
        <v>320</v>
      </c>
      <c r="D573" s="88">
        <v>707</v>
      </c>
      <c r="E573" s="88">
        <v>600</v>
      </c>
      <c r="F573" s="306">
        <v>1.875</v>
      </c>
      <c r="G573" s="306">
        <v>0.848656294200849</v>
      </c>
    </row>
    <row r="574" customFormat="1" spans="1:7">
      <c r="A574" s="93">
        <v>2080802</v>
      </c>
      <c r="B574" s="308" t="s">
        <v>543</v>
      </c>
      <c r="C574" s="304">
        <v>0</v>
      </c>
      <c r="D574" s="88">
        <v>4</v>
      </c>
      <c r="E574" s="88">
        <v>49</v>
      </c>
      <c r="F574" s="306" t="e">
        <v>#DIV/0!</v>
      </c>
      <c r="G574" s="306">
        <v>12.25</v>
      </c>
    </row>
    <row r="575" customFormat="1" spans="1:7">
      <c r="A575" s="93">
        <v>2080803</v>
      </c>
      <c r="B575" s="308" t="s">
        <v>544</v>
      </c>
      <c r="C575" s="304">
        <v>0</v>
      </c>
      <c r="D575" s="88">
        <v>0</v>
      </c>
      <c r="E575" s="88"/>
      <c r="F575" s="306" t="e">
        <v>#DIV/0!</v>
      </c>
      <c r="G575" s="306" t="e">
        <v>#DIV/0!</v>
      </c>
    </row>
    <row r="576" customFormat="1" spans="1:7">
      <c r="A576" s="93">
        <v>2080805</v>
      </c>
      <c r="B576" s="308" t="s">
        <v>545</v>
      </c>
      <c r="C576" s="304">
        <v>32</v>
      </c>
      <c r="D576" s="88">
        <v>56</v>
      </c>
      <c r="E576" s="88"/>
      <c r="F576" s="306">
        <v>0</v>
      </c>
      <c r="G576" s="306">
        <v>0</v>
      </c>
    </row>
    <row r="577" customFormat="1" spans="1:7">
      <c r="A577" s="93">
        <v>2080806</v>
      </c>
      <c r="B577" s="308" t="s">
        <v>546</v>
      </c>
      <c r="C577" s="304">
        <v>0</v>
      </c>
      <c r="D577" s="318">
        <v>0</v>
      </c>
      <c r="E577" s="318"/>
      <c r="F577" s="306" t="e">
        <v>#DIV/0!</v>
      </c>
      <c r="G577" s="306" t="e">
        <v>#DIV/0!</v>
      </c>
    </row>
    <row r="578" customFormat="1" spans="1:7">
      <c r="A578" s="93">
        <v>2080807</v>
      </c>
      <c r="B578" s="308" t="s">
        <v>547</v>
      </c>
      <c r="C578" s="304">
        <v>0</v>
      </c>
      <c r="D578" s="318">
        <v>0</v>
      </c>
      <c r="E578" s="318"/>
      <c r="F578" s="306" t="e">
        <v>#DIV/0!</v>
      </c>
      <c r="G578" s="306" t="e">
        <v>#DIV/0!</v>
      </c>
    </row>
    <row r="579" customFormat="1" spans="1:7">
      <c r="A579" s="93">
        <v>2080808</v>
      </c>
      <c r="B579" s="308" t="s">
        <v>548</v>
      </c>
      <c r="C579" s="304">
        <v>212</v>
      </c>
      <c r="D579" s="318">
        <v>7</v>
      </c>
      <c r="E579" s="318"/>
      <c r="F579" s="306">
        <v>0</v>
      </c>
      <c r="G579" s="306">
        <v>0</v>
      </c>
    </row>
    <row r="580" customFormat="1" spans="1:7">
      <c r="A580" s="93">
        <v>2080899</v>
      </c>
      <c r="B580" s="308" t="s">
        <v>549</v>
      </c>
      <c r="C580" s="304">
        <v>48</v>
      </c>
      <c r="D580" s="318">
        <v>228</v>
      </c>
      <c r="E580" s="318">
        <v>2</v>
      </c>
      <c r="F580" s="306">
        <v>0.0416666666666667</v>
      </c>
      <c r="G580" s="306">
        <v>0.0087719298245614</v>
      </c>
    </row>
    <row r="581" customFormat="1" spans="1:7">
      <c r="A581" s="300">
        <v>20809</v>
      </c>
      <c r="B581" s="314" t="s">
        <v>550</v>
      </c>
      <c r="C581" s="319">
        <v>142</v>
      </c>
      <c r="D581" s="319">
        <v>243</v>
      </c>
      <c r="E581" s="319">
        <v>109</v>
      </c>
      <c r="F581" s="302">
        <v>0.767605633802817</v>
      </c>
      <c r="G581" s="302">
        <v>0.448559670781893</v>
      </c>
    </row>
    <row r="582" customFormat="1" spans="1:7">
      <c r="A582" s="93">
        <v>2080901</v>
      </c>
      <c r="B582" s="308" t="s">
        <v>551</v>
      </c>
      <c r="C582" s="304">
        <v>30</v>
      </c>
      <c r="D582" s="318">
        <v>99</v>
      </c>
      <c r="E582" s="318">
        <v>30</v>
      </c>
      <c r="F582" s="306">
        <v>1</v>
      </c>
      <c r="G582" s="306">
        <v>0.303030303030303</v>
      </c>
    </row>
    <row r="583" customFormat="1" spans="1:7">
      <c r="A583" s="93">
        <v>2080902</v>
      </c>
      <c r="B583" s="308" t="s">
        <v>552</v>
      </c>
      <c r="C583" s="304">
        <v>0</v>
      </c>
      <c r="D583" s="318">
        <v>0</v>
      </c>
      <c r="E583" s="318"/>
      <c r="F583" s="306" t="e">
        <v>#DIV/0!</v>
      </c>
      <c r="G583" s="306" t="e">
        <v>#DIV/0!</v>
      </c>
    </row>
    <row r="584" customFormat="1" spans="1:7">
      <c r="A584" s="93">
        <v>2080903</v>
      </c>
      <c r="B584" s="308" t="s">
        <v>553</v>
      </c>
      <c r="C584" s="304">
        <v>0</v>
      </c>
      <c r="D584" s="318">
        <v>0</v>
      </c>
      <c r="E584" s="318"/>
      <c r="F584" s="306" t="e">
        <v>#DIV/0!</v>
      </c>
      <c r="G584" s="306" t="e">
        <v>#DIV/0!</v>
      </c>
    </row>
    <row r="585" customFormat="1" spans="1:7">
      <c r="A585" s="93">
        <v>2080904</v>
      </c>
      <c r="B585" s="308" t="s">
        <v>554</v>
      </c>
      <c r="C585" s="304">
        <v>0</v>
      </c>
      <c r="D585" s="318">
        <v>0</v>
      </c>
      <c r="E585" s="318"/>
      <c r="F585" s="306" t="e">
        <v>#DIV/0!</v>
      </c>
      <c r="G585" s="306" t="e">
        <v>#DIV/0!</v>
      </c>
    </row>
    <row r="586" customFormat="1" spans="1:7">
      <c r="A586" s="93">
        <v>2080905</v>
      </c>
      <c r="B586" s="308" t="s">
        <v>555</v>
      </c>
      <c r="C586" s="304">
        <v>68</v>
      </c>
      <c r="D586" s="318">
        <v>77</v>
      </c>
      <c r="E586" s="318">
        <v>61</v>
      </c>
      <c r="F586" s="306">
        <v>0.897058823529412</v>
      </c>
      <c r="G586" s="306">
        <v>0.792207792207792</v>
      </c>
    </row>
    <row r="587" customFormat="1" spans="1:7">
      <c r="A587" s="93">
        <v>2080999</v>
      </c>
      <c r="B587" s="308" t="s">
        <v>556</v>
      </c>
      <c r="C587" s="304">
        <v>44</v>
      </c>
      <c r="D587" s="318">
        <v>67</v>
      </c>
      <c r="E587" s="318">
        <v>18</v>
      </c>
      <c r="F587" s="306">
        <v>0.409090909090909</v>
      </c>
      <c r="G587" s="306">
        <v>0.26865671641791</v>
      </c>
    </row>
    <row r="588" customFormat="1" spans="1:7">
      <c r="A588" s="300">
        <v>20810</v>
      </c>
      <c r="B588" s="314" t="s">
        <v>557</v>
      </c>
      <c r="C588" s="319">
        <v>498</v>
      </c>
      <c r="D588" s="319">
        <v>1217</v>
      </c>
      <c r="E588" s="319">
        <v>681</v>
      </c>
      <c r="F588" s="302">
        <v>1.14457831325301</v>
      </c>
      <c r="G588" s="302">
        <v>0.468364831552999</v>
      </c>
    </row>
    <row r="589" customFormat="1" spans="1:7">
      <c r="A589" s="93">
        <v>2081001</v>
      </c>
      <c r="B589" s="308" t="s">
        <v>558</v>
      </c>
      <c r="C589" s="304">
        <v>9</v>
      </c>
      <c r="D589" s="318">
        <v>27</v>
      </c>
      <c r="E589" s="318">
        <v>24</v>
      </c>
      <c r="F589" s="306">
        <v>2.66666666666667</v>
      </c>
      <c r="G589" s="306">
        <v>0.888888888888889</v>
      </c>
    </row>
    <row r="590" customFormat="1" spans="1:7">
      <c r="A590" s="93">
        <v>2081002</v>
      </c>
      <c r="B590" s="308" t="s">
        <v>559</v>
      </c>
      <c r="C590" s="304">
        <v>426</v>
      </c>
      <c r="D590" s="318">
        <v>472</v>
      </c>
      <c r="E590" s="318">
        <v>482</v>
      </c>
      <c r="F590" s="306">
        <v>0.870892018779343</v>
      </c>
      <c r="G590" s="306">
        <v>0.786016949152542</v>
      </c>
    </row>
    <row r="591" customFormat="1" spans="1:7">
      <c r="A591" s="93">
        <v>2081003</v>
      </c>
      <c r="B591" s="308" t="s">
        <v>560</v>
      </c>
      <c r="C591" s="304">
        <v>0</v>
      </c>
      <c r="D591" s="318">
        <v>0</v>
      </c>
      <c r="E591" s="318"/>
      <c r="F591" s="306" t="e">
        <v>#DIV/0!</v>
      </c>
      <c r="G591" s="306" t="e">
        <v>#DIV/0!</v>
      </c>
    </row>
    <row r="592" customFormat="1" spans="1:7">
      <c r="A592" s="93">
        <v>2081004</v>
      </c>
      <c r="B592" s="308" t="s">
        <v>561</v>
      </c>
      <c r="C592" s="304">
        <v>9</v>
      </c>
      <c r="D592" s="318">
        <v>694</v>
      </c>
      <c r="E592" s="318">
        <v>25</v>
      </c>
      <c r="F592" s="306">
        <v>2.77777777777778</v>
      </c>
      <c r="G592" s="306">
        <v>0.0360230547550432</v>
      </c>
    </row>
    <row r="593" customFormat="1" spans="1:7">
      <c r="A593" s="93">
        <v>2081005</v>
      </c>
      <c r="B593" s="308" t="s">
        <v>562</v>
      </c>
      <c r="C593" s="304">
        <v>0</v>
      </c>
      <c r="D593" s="318">
        <v>0</v>
      </c>
      <c r="E593" s="318"/>
      <c r="F593" s="306" t="e">
        <v>#DIV/0!</v>
      </c>
      <c r="G593" s="306" t="e">
        <v>#DIV/0!</v>
      </c>
    </row>
    <row r="594" customFormat="1" spans="1:7">
      <c r="A594" s="93">
        <v>2081006</v>
      </c>
      <c r="B594" s="308" t="s">
        <v>563</v>
      </c>
      <c r="C594" s="304">
        <v>0</v>
      </c>
      <c r="D594" s="318">
        <v>0</v>
      </c>
      <c r="E594" s="318"/>
      <c r="F594" s="306" t="e">
        <v>#DIV/0!</v>
      </c>
      <c r="G594" s="306" t="e">
        <v>#DIV/0!</v>
      </c>
    </row>
    <row r="595" customFormat="1" spans="1:7">
      <c r="A595" s="93">
        <v>2081099</v>
      </c>
      <c r="B595" s="308" t="s">
        <v>564</v>
      </c>
      <c r="C595" s="304">
        <v>54</v>
      </c>
      <c r="D595" s="318">
        <v>24</v>
      </c>
      <c r="E595" s="318">
        <v>150</v>
      </c>
      <c r="F595" s="306">
        <v>2.77777777777778</v>
      </c>
      <c r="G595" s="306">
        <v>6.25</v>
      </c>
    </row>
    <row r="596" customFormat="1" spans="1:7">
      <c r="A596" s="300">
        <v>20811</v>
      </c>
      <c r="B596" s="314" t="s">
        <v>565</v>
      </c>
      <c r="C596" s="319">
        <v>176</v>
      </c>
      <c r="D596" s="319">
        <v>499</v>
      </c>
      <c r="E596" s="319">
        <v>537</v>
      </c>
      <c r="F596" s="302">
        <v>3.05113636363636</v>
      </c>
      <c r="G596" s="302">
        <v>1.07615230460922</v>
      </c>
    </row>
    <row r="597" customFormat="1" spans="1:7">
      <c r="A597" s="93">
        <v>2081101</v>
      </c>
      <c r="B597" s="308" t="s">
        <v>156</v>
      </c>
      <c r="C597" s="304">
        <v>36</v>
      </c>
      <c r="D597" s="318">
        <v>35</v>
      </c>
      <c r="E597" s="318">
        <v>37</v>
      </c>
      <c r="F597" s="306">
        <v>1.02777777777778</v>
      </c>
      <c r="G597" s="306">
        <v>1.05714285714286</v>
      </c>
    </row>
    <row r="598" customFormat="1" spans="1:7">
      <c r="A598" s="93">
        <v>2081102</v>
      </c>
      <c r="B598" s="308" t="s">
        <v>157</v>
      </c>
      <c r="C598" s="304">
        <v>0</v>
      </c>
      <c r="D598" s="318">
        <v>0</v>
      </c>
      <c r="E598" s="318"/>
      <c r="F598" s="306" t="e">
        <v>#DIV/0!</v>
      </c>
      <c r="G598" s="306" t="e">
        <v>#DIV/0!</v>
      </c>
    </row>
    <row r="599" customFormat="1" spans="1:7">
      <c r="A599" s="93">
        <v>2081103</v>
      </c>
      <c r="B599" s="308" t="s">
        <v>158</v>
      </c>
      <c r="C599" s="304">
        <v>0</v>
      </c>
      <c r="D599" s="318">
        <v>0</v>
      </c>
      <c r="E599" s="318"/>
      <c r="F599" s="306" t="e">
        <v>#DIV/0!</v>
      </c>
      <c r="G599" s="306" t="e">
        <v>#DIV/0!</v>
      </c>
    </row>
    <row r="600" customFormat="1" spans="1:7">
      <c r="A600" s="93">
        <v>2081104</v>
      </c>
      <c r="B600" s="308" t="s">
        <v>566</v>
      </c>
      <c r="C600" s="304">
        <v>38</v>
      </c>
      <c r="D600" s="318">
        <v>13</v>
      </c>
      <c r="E600" s="318">
        <v>16</v>
      </c>
      <c r="F600" s="306">
        <v>0.421052631578947</v>
      </c>
      <c r="G600" s="306">
        <v>1.23076923076923</v>
      </c>
    </row>
    <row r="601" customFormat="1" spans="1:7">
      <c r="A601" s="93">
        <v>2081105</v>
      </c>
      <c r="B601" s="308" t="s">
        <v>567</v>
      </c>
      <c r="C601" s="304">
        <v>7</v>
      </c>
      <c r="D601" s="88">
        <v>88</v>
      </c>
      <c r="E601" s="88">
        <v>11</v>
      </c>
      <c r="F601" s="306">
        <v>1.57142857142857</v>
      </c>
      <c r="G601" s="306">
        <v>0.125</v>
      </c>
    </row>
    <row r="602" customFormat="1" spans="1:7">
      <c r="A602" s="93">
        <v>2081106</v>
      </c>
      <c r="B602" s="308" t="s">
        <v>568</v>
      </c>
      <c r="C602" s="304">
        <v>0</v>
      </c>
      <c r="D602" s="88">
        <v>0</v>
      </c>
      <c r="E602" s="88"/>
      <c r="F602" s="306" t="e">
        <v>#DIV/0!</v>
      </c>
      <c r="G602" s="306" t="e">
        <v>#DIV/0!</v>
      </c>
    </row>
    <row r="603" customFormat="1" spans="1:7">
      <c r="A603" s="93">
        <v>2081107</v>
      </c>
      <c r="B603" s="308" t="s">
        <v>569</v>
      </c>
      <c r="C603" s="304">
        <v>84</v>
      </c>
      <c r="D603" s="88">
        <v>297</v>
      </c>
      <c r="E603" s="88">
        <v>437</v>
      </c>
      <c r="F603" s="306">
        <v>5.20238095238095</v>
      </c>
      <c r="G603" s="306">
        <v>1.47138047138047</v>
      </c>
    </row>
    <row r="604" customFormat="1" spans="1:7">
      <c r="A604" s="93">
        <v>2081199</v>
      </c>
      <c r="B604" s="308" t="s">
        <v>570</v>
      </c>
      <c r="C604" s="304">
        <v>11</v>
      </c>
      <c r="D604" s="88">
        <v>66</v>
      </c>
      <c r="E604" s="88">
        <v>36</v>
      </c>
      <c r="F604" s="306">
        <v>3.27272727272727</v>
      </c>
      <c r="G604" s="306">
        <v>0.545454545454545</v>
      </c>
    </row>
    <row r="605" customFormat="1" spans="1:7">
      <c r="A605" s="300">
        <v>20816</v>
      </c>
      <c r="B605" s="314" t="s">
        <v>571</v>
      </c>
      <c r="C605" s="86">
        <v>0</v>
      </c>
      <c r="D605" s="86">
        <v>0</v>
      </c>
      <c r="E605" s="86">
        <v>0</v>
      </c>
      <c r="F605" s="302" t="e">
        <v>#DIV/0!</v>
      </c>
      <c r="G605" s="302" t="e">
        <v>#DIV/0!</v>
      </c>
    </row>
    <row r="606" customFormat="1" spans="1:7">
      <c r="A606" s="93">
        <v>2081601</v>
      </c>
      <c r="B606" s="308" t="s">
        <v>156</v>
      </c>
      <c r="C606" s="88"/>
      <c r="D606" s="88"/>
      <c r="E606" s="88"/>
      <c r="F606" s="306" t="e">
        <v>#DIV/0!</v>
      </c>
      <c r="G606" s="306" t="e">
        <v>#DIV/0!</v>
      </c>
    </row>
    <row r="607" customFormat="1" spans="1:7">
      <c r="A607" s="93">
        <v>2081602</v>
      </c>
      <c r="B607" s="308" t="s">
        <v>157</v>
      </c>
      <c r="C607" s="88"/>
      <c r="D607" s="88"/>
      <c r="E607" s="88"/>
      <c r="F607" s="306" t="e">
        <v>#DIV/0!</v>
      </c>
      <c r="G607" s="306" t="e">
        <v>#DIV/0!</v>
      </c>
    </row>
    <row r="608" customFormat="1" spans="1:7">
      <c r="A608" s="93">
        <v>2081603</v>
      </c>
      <c r="B608" s="308" t="s">
        <v>158</v>
      </c>
      <c r="C608" s="88"/>
      <c r="D608" s="88"/>
      <c r="E608" s="88"/>
      <c r="F608" s="306" t="e">
        <v>#DIV/0!</v>
      </c>
      <c r="G608" s="306" t="e">
        <v>#DIV/0!</v>
      </c>
    </row>
    <row r="609" customFormat="1" spans="1:7">
      <c r="A609" s="93">
        <v>2081650</v>
      </c>
      <c r="B609" s="308" t="s">
        <v>165</v>
      </c>
      <c r="C609" s="88"/>
      <c r="D609" s="88"/>
      <c r="E609" s="88"/>
      <c r="F609" s="306" t="e">
        <v>#DIV/0!</v>
      </c>
      <c r="G609" s="306" t="e">
        <v>#DIV/0!</v>
      </c>
    </row>
    <row r="610" customFormat="1" spans="1:7">
      <c r="A610" s="93">
        <v>2081699</v>
      </c>
      <c r="B610" s="308" t="s">
        <v>572</v>
      </c>
      <c r="C610" s="88"/>
      <c r="D610" s="88"/>
      <c r="E610" s="88"/>
      <c r="F610" s="306" t="e">
        <v>#DIV/0!</v>
      </c>
      <c r="G610" s="306" t="e">
        <v>#DIV/0!</v>
      </c>
    </row>
    <row r="611" customFormat="1" spans="1:7">
      <c r="A611" s="300">
        <v>20819</v>
      </c>
      <c r="B611" s="314" t="s">
        <v>573</v>
      </c>
      <c r="C611" s="86">
        <v>3461</v>
      </c>
      <c r="D611" s="86">
        <v>3724</v>
      </c>
      <c r="E611" s="86">
        <v>1633</v>
      </c>
      <c r="F611" s="302">
        <v>0.676683039583935</v>
      </c>
      <c r="G611" s="302">
        <v>0.628893662728249</v>
      </c>
    </row>
    <row r="612" customFormat="1" spans="1:7">
      <c r="A612" s="93">
        <v>2081901</v>
      </c>
      <c r="B612" s="308" t="s">
        <v>574</v>
      </c>
      <c r="C612" s="304">
        <v>2615</v>
      </c>
      <c r="D612" s="88">
        <v>2026</v>
      </c>
      <c r="E612" s="88">
        <v>1633</v>
      </c>
      <c r="F612" s="306">
        <v>0.739579349904398</v>
      </c>
      <c r="G612" s="306">
        <v>0.954590325765054</v>
      </c>
    </row>
    <row r="613" customFormat="1" spans="1:7">
      <c r="A613" s="93">
        <v>2081902</v>
      </c>
      <c r="B613" s="308" t="s">
        <v>575</v>
      </c>
      <c r="C613" s="304">
        <v>846</v>
      </c>
      <c r="D613" s="88">
        <v>1698</v>
      </c>
      <c r="E613" s="88"/>
      <c r="F613" s="306">
        <v>0.482269503546099</v>
      </c>
      <c r="G613" s="306">
        <v>0.240282685512367</v>
      </c>
    </row>
    <row r="614" customFormat="1" spans="1:7">
      <c r="A614" s="300">
        <v>20820</v>
      </c>
      <c r="B614" s="314" t="s">
        <v>576</v>
      </c>
      <c r="C614" s="86">
        <v>1126</v>
      </c>
      <c r="D614" s="86">
        <v>717</v>
      </c>
      <c r="E614" s="86">
        <v>92</v>
      </c>
      <c r="F614" s="302">
        <v>0.374777975133215</v>
      </c>
      <c r="G614" s="302">
        <v>0.588563458856346</v>
      </c>
    </row>
    <row r="615" customFormat="1" spans="1:7">
      <c r="A615" s="93">
        <v>2082001</v>
      </c>
      <c r="B615" s="308" t="s">
        <v>577</v>
      </c>
      <c r="C615" s="304">
        <v>1125</v>
      </c>
      <c r="D615" s="88">
        <v>717</v>
      </c>
      <c r="E615" s="88">
        <v>91</v>
      </c>
      <c r="F615" s="306">
        <v>0.361777777777778</v>
      </c>
      <c r="G615" s="306">
        <v>0.567642956764296</v>
      </c>
    </row>
    <row r="616" customFormat="1" spans="1:7">
      <c r="A616" s="93">
        <v>2082002</v>
      </c>
      <c r="B616" s="308" t="s">
        <v>578</v>
      </c>
      <c r="C616" s="304">
        <v>1</v>
      </c>
      <c r="D616" s="88">
        <v>0</v>
      </c>
      <c r="E616" s="88">
        <v>1</v>
      </c>
      <c r="F616" s="306">
        <v>15</v>
      </c>
      <c r="G616" s="306" t="e">
        <v>#DIV/0!</v>
      </c>
    </row>
    <row r="617" customFormat="1" spans="1:7">
      <c r="A617" s="300">
        <v>20821</v>
      </c>
      <c r="B617" s="314" t="s">
        <v>579</v>
      </c>
      <c r="C617" s="86">
        <v>235</v>
      </c>
      <c r="D617" s="86">
        <v>340</v>
      </c>
      <c r="E617" s="86">
        <v>48</v>
      </c>
      <c r="F617" s="302">
        <v>0.629787234042553</v>
      </c>
      <c r="G617" s="302">
        <v>0.435294117647059</v>
      </c>
    </row>
    <row r="618" customFormat="1" spans="1:7">
      <c r="A618" s="93">
        <v>2082101</v>
      </c>
      <c r="B618" s="308" t="s">
        <v>580</v>
      </c>
      <c r="C618" s="304">
        <v>57</v>
      </c>
      <c r="D618" s="88">
        <v>56</v>
      </c>
      <c r="E618" s="88">
        <v>6</v>
      </c>
      <c r="F618" s="306">
        <v>0.105263157894737</v>
      </c>
      <c r="G618" s="306">
        <v>0.107142857142857</v>
      </c>
    </row>
    <row r="619" customFormat="1" spans="1:7">
      <c r="A619" s="93">
        <v>2082102</v>
      </c>
      <c r="B619" s="308" t="s">
        <v>581</v>
      </c>
      <c r="C619" s="304">
        <v>178</v>
      </c>
      <c r="D619" s="88">
        <v>284</v>
      </c>
      <c r="E619" s="88">
        <v>42</v>
      </c>
      <c r="F619" s="306">
        <v>0.797752808988764</v>
      </c>
      <c r="G619" s="306">
        <v>0.5</v>
      </c>
    </row>
    <row r="620" customFormat="1" spans="1:7">
      <c r="A620" s="300">
        <v>20824</v>
      </c>
      <c r="B620" s="314" t="s">
        <v>582</v>
      </c>
      <c r="C620" s="86">
        <v>0</v>
      </c>
      <c r="D620" s="86">
        <v>0</v>
      </c>
      <c r="E620" s="86">
        <v>0</v>
      </c>
      <c r="F620" s="302" t="e">
        <v>#DIV/0!</v>
      </c>
      <c r="G620" s="302" t="e">
        <v>#DIV/0!</v>
      </c>
    </row>
    <row r="621" customFormat="1" spans="1:7">
      <c r="A621" s="93">
        <v>2082401</v>
      </c>
      <c r="B621" s="308" t="s">
        <v>583</v>
      </c>
      <c r="C621" s="88"/>
      <c r="D621" s="88"/>
      <c r="E621" s="88"/>
      <c r="F621" s="306" t="e">
        <v>#DIV/0!</v>
      </c>
      <c r="G621" s="306" t="e">
        <v>#DIV/0!</v>
      </c>
    </row>
    <row r="622" customFormat="1" spans="1:7">
      <c r="A622" s="93">
        <v>2082402</v>
      </c>
      <c r="B622" s="308" t="s">
        <v>584</v>
      </c>
      <c r="C622" s="88"/>
      <c r="D622" s="88"/>
      <c r="E622" s="88"/>
      <c r="F622" s="306" t="e">
        <v>#DIV/0!</v>
      </c>
      <c r="G622" s="306" t="e">
        <v>#DIV/0!</v>
      </c>
    </row>
    <row r="623" customFormat="1" spans="1:7">
      <c r="A623" s="300">
        <v>20825</v>
      </c>
      <c r="B623" s="314" t="s">
        <v>585</v>
      </c>
      <c r="C623" s="86">
        <v>0</v>
      </c>
      <c r="D623" s="86">
        <v>0</v>
      </c>
      <c r="E623" s="86">
        <v>0</v>
      </c>
      <c r="F623" s="302" t="e">
        <v>#DIV/0!</v>
      </c>
      <c r="G623" s="302" t="e">
        <v>#DIV/0!</v>
      </c>
    </row>
    <row r="624" customFormat="1" spans="1:7">
      <c r="A624" s="93">
        <v>2082501</v>
      </c>
      <c r="B624" s="308" t="s">
        <v>586</v>
      </c>
      <c r="C624" s="88"/>
      <c r="D624" s="88"/>
      <c r="E624" s="88"/>
      <c r="F624" s="306" t="e">
        <v>#DIV/0!</v>
      </c>
      <c r="G624" s="306" t="e">
        <v>#DIV/0!</v>
      </c>
    </row>
    <row r="625" customFormat="1" spans="1:7">
      <c r="A625" s="93">
        <v>2082502</v>
      </c>
      <c r="B625" s="308" t="s">
        <v>587</v>
      </c>
      <c r="C625" s="88"/>
      <c r="D625" s="88"/>
      <c r="E625" s="88"/>
      <c r="F625" s="306" t="e">
        <v>#DIV/0!</v>
      </c>
      <c r="G625" s="306" t="e">
        <v>#DIV/0!</v>
      </c>
    </row>
    <row r="626" customFormat="1" spans="1:7">
      <c r="A626" s="300">
        <v>20826</v>
      </c>
      <c r="B626" s="314" t="s">
        <v>588</v>
      </c>
      <c r="C626" s="86">
        <v>700</v>
      </c>
      <c r="D626" s="86">
        <v>1302</v>
      </c>
      <c r="E626" s="86">
        <v>882</v>
      </c>
      <c r="F626" s="302">
        <v>1.26</v>
      </c>
      <c r="G626" s="302">
        <v>0.67741935483871</v>
      </c>
    </row>
    <row r="627" customFormat="1" spans="1:7">
      <c r="A627" s="93">
        <v>2082601</v>
      </c>
      <c r="B627" s="308" t="s">
        <v>589</v>
      </c>
      <c r="C627" s="304">
        <v>0</v>
      </c>
      <c r="D627" s="88">
        <v>287</v>
      </c>
      <c r="E627" s="88"/>
      <c r="F627" s="306" t="e">
        <v>#DIV/0!</v>
      </c>
      <c r="G627" s="306">
        <v>0</v>
      </c>
    </row>
    <row r="628" customFormat="1" spans="1:7">
      <c r="A628" s="93">
        <v>2082602</v>
      </c>
      <c r="B628" s="308" t="s">
        <v>590</v>
      </c>
      <c r="C628" s="304">
        <v>700</v>
      </c>
      <c r="D628" s="88">
        <v>1015</v>
      </c>
      <c r="E628" s="88">
        <v>882</v>
      </c>
      <c r="F628" s="306">
        <v>1.26</v>
      </c>
      <c r="G628" s="306">
        <v>0.868965517241379</v>
      </c>
    </row>
    <row r="629" customFormat="1" spans="1:7">
      <c r="A629" s="93">
        <v>2082699</v>
      </c>
      <c r="B629" s="308" t="s">
        <v>591</v>
      </c>
      <c r="C629" s="304">
        <v>0</v>
      </c>
      <c r="D629" s="88">
        <v>0</v>
      </c>
      <c r="E629" s="88"/>
      <c r="F629" s="306" t="e">
        <v>#DIV/0!</v>
      </c>
      <c r="G629" s="306" t="e">
        <v>#DIV/0!</v>
      </c>
    </row>
    <row r="630" customFormat="1" spans="1:7">
      <c r="A630" s="300">
        <v>20827</v>
      </c>
      <c r="B630" s="314" t="s">
        <v>592</v>
      </c>
      <c r="C630" s="86">
        <v>0</v>
      </c>
      <c r="D630" s="86">
        <v>0</v>
      </c>
      <c r="E630" s="86">
        <v>0</v>
      </c>
      <c r="F630" s="302" t="e">
        <v>#DIV/0!</v>
      </c>
      <c r="G630" s="302" t="e">
        <v>#DIV/0!</v>
      </c>
    </row>
    <row r="631" customFormat="1" spans="1:7">
      <c r="A631" s="93">
        <v>2082701</v>
      </c>
      <c r="B631" s="308" t="s">
        <v>593</v>
      </c>
      <c r="C631" s="88"/>
      <c r="D631" s="88"/>
      <c r="E631" s="88"/>
      <c r="F631" s="306" t="e">
        <v>#DIV/0!</v>
      </c>
      <c r="G631" s="306" t="e">
        <v>#DIV/0!</v>
      </c>
    </row>
    <row r="632" customFormat="1" spans="1:7">
      <c r="A632" s="93">
        <v>2082702</v>
      </c>
      <c r="B632" s="308" t="s">
        <v>594</v>
      </c>
      <c r="C632" s="88"/>
      <c r="D632" s="88"/>
      <c r="E632" s="88"/>
      <c r="F632" s="306" t="e">
        <v>#DIV/0!</v>
      </c>
      <c r="G632" s="306" t="e">
        <v>#DIV/0!</v>
      </c>
    </row>
    <row r="633" customFormat="1" spans="1:7">
      <c r="A633" s="93">
        <v>2082799</v>
      </c>
      <c r="B633" s="308" t="s">
        <v>595</v>
      </c>
      <c r="C633" s="88"/>
      <c r="D633" s="88"/>
      <c r="E633" s="88"/>
      <c r="F633" s="306" t="e">
        <v>#DIV/0!</v>
      </c>
      <c r="G633" s="306" t="e">
        <v>#DIV/0!</v>
      </c>
    </row>
    <row r="634" customFormat="1" spans="1:7">
      <c r="A634" s="300">
        <v>20828</v>
      </c>
      <c r="B634" s="320" t="s">
        <v>596</v>
      </c>
      <c r="C634" s="86">
        <v>134</v>
      </c>
      <c r="D634" s="86">
        <v>127</v>
      </c>
      <c r="E634" s="86">
        <v>189</v>
      </c>
      <c r="F634" s="302">
        <v>1.41044776119403</v>
      </c>
      <c r="G634" s="302">
        <v>1.48818897637795</v>
      </c>
    </row>
    <row r="635" customFormat="1" spans="1:7">
      <c r="A635" s="93">
        <v>2082801</v>
      </c>
      <c r="B635" s="308" t="s">
        <v>156</v>
      </c>
      <c r="C635" s="304">
        <v>0</v>
      </c>
      <c r="D635" s="321">
        <v>0</v>
      </c>
      <c r="E635" s="321"/>
      <c r="F635" s="306" t="e">
        <v>#DIV/0!</v>
      </c>
      <c r="G635" s="306" t="e">
        <v>#DIV/0!</v>
      </c>
    </row>
    <row r="636" customFormat="1" spans="1:7">
      <c r="A636" s="93">
        <v>2082802</v>
      </c>
      <c r="B636" s="308" t="s">
        <v>157</v>
      </c>
      <c r="C636" s="304">
        <v>0</v>
      </c>
      <c r="D636" s="88">
        <v>0</v>
      </c>
      <c r="E636" s="88"/>
      <c r="F636" s="306" t="e">
        <v>#DIV/0!</v>
      </c>
      <c r="G636" s="306" t="e">
        <v>#DIV/0!</v>
      </c>
    </row>
    <row r="637" customFormat="1" spans="1:7">
      <c r="A637" s="93">
        <v>2082803</v>
      </c>
      <c r="B637" s="308" t="s">
        <v>158</v>
      </c>
      <c r="C637" s="304">
        <v>0</v>
      </c>
      <c r="D637" s="88">
        <v>0</v>
      </c>
      <c r="E637" s="88"/>
      <c r="F637" s="306" t="e">
        <v>#DIV/0!</v>
      </c>
      <c r="G637" s="306" t="e">
        <v>#DIV/0!</v>
      </c>
    </row>
    <row r="638" customFormat="1" spans="1:7">
      <c r="A638" s="93">
        <v>2082804</v>
      </c>
      <c r="B638" s="308" t="s">
        <v>597</v>
      </c>
      <c r="C638" s="304">
        <v>0</v>
      </c>
      <c r="D638" s="88">
        <v>0</v>
      </c>
      <c r="E638" s="88"/>
      <c r="F638" s="306" t="e">
        <v>#DIV/0!</v>
      </c>
      <c r="G638" s="306" t="e">
        <v>#DIV/0!</v>
      </c>
    </row>
    <row r="639" customFormat="1" spans="1:7">
      <c r="A639" s="93">
        <v>2082805</v>
      </c>
      <c r="B639" s="308" t="s">
        <v>598</v>
      </c>
      <c r="C639" s="304">
        <v>0</v>
      </c>
      <c r="D639" s="88">
        <v>0</v>
      </c>
      <c r="E639" s="88"/>
      <c r="F639" s="306" t="e">
        <v>#DIV/0!</v>
      </c>
      <c r="G639" s="306" t="e">
        <v>#DIV/0!</v>
      </c>
    </row>
    <row r="640" customFormat="1" spans="1:7">
      <c r="A640" s="93">
        <v>2082850</v>
      </c>
      <c r="B640" s="308" t="s">
        <v>165</v>
      </c>
      <c r="C640" s="304">
        <v>114</v>
      </c>
      <c r="D640" s="88">
        <v>119</v>
      </c>
      <c r="E640" s="88">
        <v>183</v>
      </c>
      <c r="F640" s="306">
        <v>1.60526315789474</v>
      </c>
      <c r="G640" s="306">
        <v>1.53781512605042</v>
      </c>
    </row>
    <row r="641" customFormat="1" spans="1:7">
      <c r="A641" s="93">
        <v>2082899</v>
      </c>
      <c r="B641" s="308" t="s">
        <v>599</v>
      </c>
      <c r="C641" s="304">
        <v>20</v>
      </c>
      <c r="D641" s="88">
        <v>8</v>
      </c>
      <c r="E641" s="88">
        <v>6</v>
      </c>
      <c r="F641" s="306">
        <v>0.3</v>
      </c>
      <c r="G641" s="306">
        <v>0.75</v>
      </c>
    </row>
    <row r="642" customFormat="1" spans="1:7">
      <c r="A642" s="300">
        <v>20830</v>
      </c>
      <c r="B642" s="314" t="s">
        <v>600</v>
      </c>
      <c r="C642" s="86">
        <v>0</v>
      </c>
      <c r="D642" s="86">
        <v>45</v>
      </c>
      <c r="E642" s="86">
        <v>0</v>
      </c>
      <c r="F642" s="302" t="e">
        <v>#DIV/0!</v>
      </c>
      <c r="G642" s="302">
        <v>0</v>
      </c>
    </row>
    <row r="643" customFormat="1" spans="1:7">
      <c r="A643" s="93">
        <v>2083001</v>
      </c>
      <c r="B643" s="308" t="s">
        <v>601</v>
      </c>
      <c r="C643" s="88"/>
      <c r="D643" s="88">
        <v>45</v>
      </c>
      <c r="E643" s="88"/>
      <c r="F643" s="306" t="e">
        <v>#DIV/0!</v>
      </c>
      <c r="G643" s="306">
        <v>0</v>
      </c>
    </row>
    <row r="644" customFormat="1" spans="1:7">
      <c r="A644" s="93">
        <v>2083099</v>
      </c>
      <c r="B644" s="308" t="s">
        <v>602</v>
      </c>
      <c r="C644" s="88"/>
      <c r="D644" s="88">
        <v>0</v>
      </c>
      <c r="E644" s="88"/>
      <c r="F644" s="306" t="e">
        <v>#DIV/0!</v>
      </c>
      <c r="G644" s="306" t="e">
        <v>#DIV/0!</v>
      </c>
    </row>
    <row r="645" customFormat="1" spans="1:7">
      <c r="A645" s="300">
        <v>20899</v>
      </c>
      <c r="B645" s="314" t="s">
        <v>603</v>
      </c>
      <c r="C645" s="86">
        <v>214</v>
      </c>
      <c r="D645" s="86">
        <v>297</v>
      </c>
      <c r="E645" s="86">
        <v>162</v>
      </c>
      <c r="F645" s="302">
        <v>0.757009345794392</v>
      </c>
      <c r="G645" s="302">
        <v>0.545454545454545</v>
      </c>
    </row>
    <row r="646" customFormat="1" spans="1:7">
      <c r="A646" s="93">
        <v>2089999</v>
      </c>
      <c r="B646" s="308" t="s">
        <v>604</v>
      </c>
      <c r="C646" s="88">
        <v>214</v>
      </c>
      <c r="D646" s="88">
        <v>297</v>
      </c>
      <c r="E646" s="88">
        <v>162</v>
      </c>
      <c r="F646" s="306">
        <v>0.757009345794392</v>
      </c>
      <c r="G646" s="306">
        <v>0.545454545454545</v>
      </c>
    </row>
    <row r="647" customFormat="1" spans="1:7">
      <c r="A647" s="296">
        <v>210</v>
      </c>
      <c r="B647" s="297" t="s">
        <v>103</v>
      </c>
      <c r="C647" s="316">
        <f>SUM(C648+C653+C668+C672+C684+C687+C691+C696+C700+C704+C707+C716+C718)</f>
        <v>9649</v>
      </c>
      <c r="D647" s="316">
        <f>SUM(D648+D653+D668+D672+D684+D687+D691+D696+D700+D704+D707+D716+D718)</f>
        <v>12062</v>
      </c>
      <c r="E647" s="316">
        <f>SUM(E648+E653+E668+E672+E684+E687+E691+E696+E700+E704+E707+E716+E718)</f>
        <v>9728</v>
      </c>
      <c r="F647" s="317">
        <v>1.00497460876775</v>
      </c>
      <c r="G647" s="299">
        <v>0.803929696567733</v>
      </c>
    </row>
    <row r="648" customFormat="1" spans="1:7">
      <c r="A648" s="300">
        <v>21001</v>
      </c>
      <c r="B648" s="314" t="s">
        <v>605</v>
      </c>
      <c r="C648" s="86">
        <v>306</v>
      </c>
      <c r="D648" s="86">
        <v>283</v>
      </c>
      <c r="E648" s="86">
        <v>328</v>
      </c>
      <c r="F648" s="302">
        <v>1.0718954248366</v>
      </c>
      <c r="G648" s="302">
        <v>1.15901060070671</v>
      </c>
    </row>
    <row r="649" customFormat="1" spans="1:7">
      <c r="A649" s="93">
        <v>2100101</v>
      </c>
      <c r="B649" s="308" t="s">
        <v>156</v>
      </c>
      <c r="C649" s="304">
        <v>137</v>
      </c>
      <c r="D649" s="88">
        <v>137</v>
      </c>
      <c r="E649" s="88">
        <v>134</v>
      </c>
      <c r="F649" s="306">
        <v>0.978102189781022</v>
      </c>
      <c r="G649" s="306">
        <v>0.978102189781022</v>
      </c>
    </row>
    <row r="650" customFormat="1" spans="1:7">
      <c r="A650" s="93">
        <v>2100102</v>
      </c>
      <c r="B650" s="308" t="s">
        <v>157</v>
      </c>
      <c r="C650" s="304">
        <v>0</v>
      </c>
      <c r="D650" s="88">
        <v>0</v>
      </c>
      <c r="E650" s="88"/>
      <c r="F650" s="306" t="e">
        <v>#DIV/0!</v>
      </c>
      <c r="G650" s="306" t="e">
        <v>#DIV/0!</v>
      </c>
    </row>
    <row r="651" customFormat="1" spans="1:7">
      <c r="A651" s="93">
        <v>2100103</v>
      </c>
      <c r="B651" s="308" t="s">
        <v>158</v>
      </c>
      <c r="C651" s="304">
        <v>0</v>
      </c>
      <c r="D651" s="88">
        <v>0</v>
      </c>
      <c r="E651" s="88"/>
      <c r="F651" s="306" t="e">
        <v>#DIV/0!</v>
      </c>
      <c r="G651" s="306" t="e">
        <v>#DIV/0!</v>
      </c>
    </row>
    <row r="652" customFormat="1" spans="1:7">
      <c r="A652" s="93">
        <v>2100199</v>
      </c>
      <c r="B652" s="308" t="s">
        <v>606</v>
      </c>
      <c r="C652" s="304">
        <v>169</v>
      </c>
      <c r="D652" s="88">
        <v>146</v>
      </c>
      <c r="E652" s="88">
        <v>194</v>
      </c>
      <c r="F652" s="306">
        <v>1.14792899408284</v>
      </c>
      <c r="G652" s="306">
        <v>1.32876712328767</v>
      </c>
    </row>
    <row r="653" customFormat="1" spans="1:7">
      <c r="A653" s="300">
        <v>21002</v>
      </c>
      <c r="B653" s="314" t="s">
        <v>607</v>
      </c>
      <c r="C653" s="86">
        <v>2171</v>
      </c>
      <c r="D653" s="86">
        <v>2379</v>
      </c>
      <c r="E653" s="86">
        <v>2338</v>
      </c>
      <c r="F653" s="302">
        <v>1.07692307692308</v>
      </c>
      <c r="G653" s="302">
        <v>0.98276586801177</v>
      </c>
    </row>
    <row r="654" customFormat="1" spans="1:7">
      <c r="A654" s="93">
        <v>2100201</v>
      </c>
      <c r="B654" s="308" t="s">
        <v>608</v>
      </c>
      <c r="C654" s="304">
        <v>1171</v>
      </c>
      <c r="D654" s="88">
        <v>1175</v>
      </c>
      <c r="E654" s="88">
        <v>1391</v>
      </c>
      <c r="F654" s="306">
        <v>1.18787361229718</v>
      </c>
      <c r="G654" s="306">
        <v>1.18382978723404</v>
      </c>
    </row>
    <row r="655" customFormat="1" spans="1:7">
      <c r="A655" s="93">
        <v>2100202</v>
      </c>
      <c r="B655" s="308" t="s">
        <v>609</v>
      </c>
      <c r="C655" s="304">
        <v>550</v>
      </c>
      <c r="D655" s="88">
        <v>565</v>
      </c>
      <c r="E655" s="88">
        <v>655</v>
      </c>
      <c r="F655" s="306">
        <v>1.19090909090909</v>
      </c>
      <c r="G655" s="306">
        <v>1.15929203539823</v>
      </c>
    </row>
    <row r="656" customFormat="1" spans="1:7">
      <c r="A656" s="93">
        <v>2100203</v>
      </c>
      <c r="B656" s="308" t="s">
        <v>610</v>
      </c>
      <c r="C656" s="304">
        <v>0</v>
      </c>
      <c r="D656" s="318">
        <v>59</v>
      </c>
      <c r="E656" s="318">
        <v>38</v>
      </c>
      <c r="F656" s="322" t="e">
        <v>#DIV/0!</v>
      </c>
      <c r="G656" s="306">
        <v>0.644067796610169</v>
      </c>
    </row>
    <row r="657" customFormat="1" spans="1:7">
      <c r="A657" s="93">
        <v>2100204</v>
      </c>
      <c r="B657" s="308" t="s">
        <v>611</v>
      </c>
      <c r="C657" s="304">
        <v>0</v>
      </c>
      <c r="D657" s="318">
        <v>0</v>
      </c>
      <c r="E657" s="318"/>
      <c r="F657" s="322" t="e">
        <v>#DIV/0!</v>
      </c>
      <c r="G657" s="306" t="e">
        <v>#DIV/0!</v>
      </c>
    </row>
    <row r="658" customFormat="1" spans="1:7">
      <c r="A658" s="93">
        <v>2100205</v>
      </c>
      <c r="B658" s="308" t="s">
        <v>612</v>
      </c>
      <c r="C658" s="304">
        <v>0</v>
      </c>
      <c r="D658" s="318">
        <v>0</v>
      </c>
      <c r="E658" s="318"/>
      <c r="F658" s="322" t="e">
        <v>#DIV/0!</v>
      </c>
      <c r="G658" s="306" t="e">
        <v>#DIV/0!</v>
      </c>
    </row>
    <row r="659" customFormat="1" spans="1:7">
      <c r="A659" s="93">
        <v>2100206</v>
      </c>
      <c r="B659" s="308" t="s">
        <v>613</v>
      </c>
      <c r="C659" s="304">
        <v>0</v>
      </c>
      <c r="D659" s="318">
        <v>0</v>
      </c>
      <c r="E659" s="318"/>
      <c r="F659" s="322" t="e">
        <v>#DIV/0!</v>
      </c>
      <c r="G659" s="306" t="e">
        <v>#DIV/0!</v>
      </c>
    </row>
    <row r="660" customFormat="1" spans="1:7">
      <c r="A660" s="93">
        <v>2100207</v>
      </c>
      <c r="B660" s="308" t="s">
        <v>614</v>
      </c>
      <c r="C660" s="304">
        <v>0</v>
      </c>
      <c r="D660" s="318">
        <v>0</v>
      </c>
      <c r="E660" s="318"/>
      <c r="F660" s="322" t="e">
        <v>#DIV/0!</v>
      </c>
      <c r="G660" s="306" t="e">
        <v>#DIV/0!</v>
      </c>
    </row>
    <row r="661" customFormat="1" spans="1:7">
      <c r="A661" s="93">
        <v>2100208</v>
      </c>
      <c r="B661" s="308" t="s">
        <v>615</v>
      </c>
      <c r="C661" s="304">
        <v>0</v>
      </c>
      <c r="D661" s="318">
        <v>0</v>
      </c>
      <c r="E661" s="318"/>
      <c r="F661" s="322" t="e">
        <v>#DIV/0!</v>
      </c>
      <c r="G661" s="306" t="e">
        <v>#DIV/0!</v>
      </c>
    </row>
    <row r="662" customFormat="1" spans="1:7">
      <c r="A662" s="93">
        <v>2100209</v>
      </c>
      <c r="B662" s="308" t="s">
        <v>616</v>
      </c>
      <c r="C662" s="304">
        <v>0</v>
      </c>
      <c r="D662" s="88">
        <v>0</v>
      </c>
      <c r="E662" s="88"/>
      <c r="F662" s="306" t="e">
        <v>#DIV/0!</v>
      </c>
      <c r="G662" s="306" t="e">
        <v>#DIV/0!</v>
      </c>
    </row>
    <row r="663" customFormat="1" spans="1:7">
      <c r="A663" s="93">
        <v>2100210</v>
      </c>
      <c r="B663" s="308" t="s">
        <v>617</v>
      </c>
      <c r="C663" s="304">
        <v>0</v>
      </c>
      <c r="D663" s="318">
        <v>0</v>
      </c>
      <c r="E663" s="318"/>
      <c r="F663" s="306" t="e">
        <v>#DIV/0!</v>
      </c>
      <c r="G663" s="306" t="e">
        <v>#DIV/0!</v>
      </c>
    </row>
    <row r="664" customFormat="1" spans="1:7">
      <c r="A664" s="93">
        <v>2100211</v>
      </c>
      <c r="B664" s="308" t="s">
        <v>618</v>
      </c>
      <c r="C664" s="304">
        <v>0</v>
      </c>
      <c r="D664" s="318">
        <v>0</v>
      </c>
      <c r="E664" s="318"/>
      <c r="F664" s="306" t="e">
        <v>#DIV/0!</v>
      </c>
      <c r="G664" s="306" t="e">
        <v>#DIV/0!</v>
      </c>
    </row>
    <row r="665" customFormat="1" spans="1:7">
      <c r="A665" s="93">
        <v>2100212</v>
      </c>
      <c r="B665" s="308" t="s">
        <v>619</v>
      </c>
      <c r="C665" s="304">
        <v>0</v>
      </c>
      <c r="D665" s="318">
        <v>0</v>
      </c>
      <c r="E665" s="318"/>
      <c r="F665" s="306" t="e">
        <v>#DIV/0!</v>
      </c>
      <c r="G665" s="306" t="e">
        <v>#DIV/0!</v>
      </c>
    </row>
    <row r="666" customFormat="1" spans="1:7">
      <c r="A666" s="93">
        <v>2100213</v>
      </c>
      <c r="B666" s="308" t="s">
        <v>620</v>
      </c>
      <c r="C666" s="304">
        <v>0</v>
      </c>
      <c r="D666" s="318">
        <v>0</v>
      </c>
      <c r="E666" s="318"/>
      <c r="F666" s="306" t="e">
        <v>#DIV/0!</v>
      </c>
      <c r="G666" s="306" t="e">
        <v>#DIV/0!</v>
      </c>
    </row>
    <row r="667" customFormat="1" spans="1:7">
      <c r="A667" s="93">
        <v>2100299</v>
      </c>
      <c r="B667" s="308" t="s">
        <v>621</v>
      </c>
      <c r="C667" s="304">
        <v>450</v>
      </c>
      <c r="D667" s="318">
        <v>580</v>
      </c>
      <c r="E667" s="318">
        <v>254</v>
      </c>
      <c r="F667" s="306">
        <v>0.564444444444444</v>
      </c>
      <c r="G667" s="306">
        <v>0.437931034482759</v>
      </c>
    </row>
    <row r="668" customFormat="1" spans="1:7">
      <c r="A668" s="300">
        <v>21003</v>
      </c>
      <c r="B668" s="314" t="s">
        <v>622</v>
      </c>
      <c r="C668" s="319">
        <v>2086</v>
      </c>
      <c r="D668" s="319">
        <v>2259</v>
      </c>
      <c r="E668" s="319">
        <v>2311</v>
      </c>
      <c r="F668" s="302">
        <v>1.107861936721</v>
      </c>
      <c r="G668" s="302">
        <v>1.02301903497123</v>
      </c>
    </row>
    <row r="669" customFormat="1" spans="1:7">
      <c r="A669" s="93">
        <v>2100301</v>
      </c>
      <c r="B669" s="308" t="s">
        <v>623</v>
      </c>
      <c r="C669" s="304">
        <v>0</v>
      </c>
      <c r="D669" s="318">
        <v>0</v>
      </c>
      <c r="E669" s="318"/>
      <c r="F669" s="306" t="e">
        <v>#DIV/0!</v>
      </c>
      <c r="G669" s="306" t="e">
        <v>#DIV/0!</v>
      </c>
    </row>
    <row r="670" customFormat="1" spans="1:7">
      <c r="A670" s="93">
        <v>2100302</v>
      </c>
      <c r="B670" s="308" t="s">
        <v>624</v>
      </c>
      <c r="C670" s="304">
        <v>1839</v>
      </c>
      <c r="D670" s="318">
        <v>1955</v>
      </c>
      <c r="E670" s="318">
        <v>2192</v>
      </c>
      <c r="F670" s="306">
        <v>1.19195214790647</v>
      </c>
      <c r="G670" s="306">
        <v>1.12122762148338</v>
      </c>
    </row>
    <row r="671" customFormat="1" spans="1:7">
      <c r="A671" s="93">
        <v>2100399</v>
      </c>
      <c r="B671" s="308" t="s">
        <v>625</v>
      </c>
      <c r="C671" s="304">
        <v>247</v>
      </c>
      <c r="D671" s="318">
        <v>304</v>
      </c>
      <c r="E671" s="318">
        <v>119</v>
      </c>
      <c r="F671" s="306">
        <v>0.481781376518219</v>
      </c>
      <c r="G671" s="306">
        <v>0.391447368421053</v>
      </c>
    </row>
    <row r="672" customFormat="1" spans="1:7">
      <c r="A672" s="300">
        <v>21004</v>
      </c>
      <c r="B672" s="314" t="s">
        <v>626</v>
      </c>
      <c r="C672" s="319">
        <v>1348</v>
      </c>
      <c r="D672" s="319">
        <v>2909</v>
      </c>
      <c r="E672" s="319">
        <v>1026</v>
      </c>
      <c r="F672" s="302">
        <v>0.73813056379822</v>
      </c>
      <c r="G672" s="302">
        <v>0.342041938810588</v>
      </c>
    </row>
    <row r="673" customFormat="1" spans="1:7">
      <c r="A673" s="93">
        <v>2100401</v>
      </c>
      <c r="B673" s="308" t="s">
        <v>627</v>
      </c>
      <c r="C673" s="304">
        <v>357</v>
      </c>
      <c r="D673" s="318">
        <v>226</v>
      </c>
      <c r="E673" s="318">
        <v>220</v>
      </c>
      <c r="F673" s="306">
        <v>0.61624649859944</v>
      </c>
      <c r="G673" s="306">
        <v>0.973451327433628</v>
      </c>
    </row>
    <row r="674" customFormat="1" spans="1:7">
      <c r="A674" s="93">
        <v>2100402</v>
      </c>
      <c r="B674" s="308" t="s">
        <v>628</v>
      </c>
      <c r="C674" s="304">
        <v>82</v>
      </c>
      <c r="D674" s="318">
        <v>84</v>
      </c>
      <c r="E674" s="318">
        <v>88</v>
      </c>
      <c r="F674" s="306">
        <v>1.07317073170732</v>
      </c>
      <c r="G674" s="306">
        <v>1.04761904761905</v>
      </c>
    </row>
    <row r="675" customFormat="1" spans="1:7">
      <c r="A675" s="93">
        <v>2100403</v>
      </c>
      <c r="B675" s="308" t="s">
        <v>629</v>
      </c>
      <c r="C675" s="304">
        <v>249</v>
      </c>
      <c r="D675" s="318">
        <v>397</v>
      </c>
      <c r="E675" s="318">
        <v>210</v>
      </c>
      <c r="F675" s="306">
        <v>0.843373493975904</v>
      </c>
      <c r="G675" s="306">
        <v>0.52896725440806</v>
      </c>
    </row>
    <row r="676" customFormat="1" spans="1:7">
      <c r="A676" s="93">
        <v>2100404</v>
      </c>
      <c r="B676" s="308" t="s">
        <v>630</v>
      </c>
      <c r="C676" s="304">
        <v>0</v>
      </c>
      <c r="D676" s="318">
        <v>0</v>
      </c>
      <c r="E676" s="318"/>
      <c r="F676" s="306" t="e">
        <v>#DIV/0!</v>
      </c>
      <c r="G676" s="306" t="e">
        <v>#DIV/0!</v>
      </c>
    </row>
    <row r="677" customFormat="1" spans="1:7">
      <c r="A677" s="93">
        <v>2100405</v>
      </c>
      <c r="B677" s="308" t="s">
        <v>631</v>
      </c>
      <c r="C677" s="304">
        <v>0</v>
      </c>
      <c r="D677" s="318">
        <v>0</v>
      </c>
      <c r="E677" s="318"/>
      <c r="F677" s="306" t="e">
        <v>#DIV/0!</v>
      </c>
      <c r="G677" s="306" t="e">
        <v>#DIV/0!</v>
      </c>
    </row>
    <row r="678" customFormat="1" spans="1:7">
      <c r="A678" s="93">
        <v>2100406</v>
      </c>
      <c r="B678" s="308" t="s">
        <v>632</v>
      </c>
      <c r="C678" s="304">
        <v>0</v>
      </c>
      <c r="D678" s="318">
        <v>0</v>
      </c>
      <c r="E678" s="318"/>
      <c r="F678" s="306" t="e">
        <v>#DIV/0!</v>
      </c>
      <c r="G678" s="306" t="e">
        <v>#DIV/0!</v>
      </c>
    </row>
    <row r="679" customFormat="1" spans="1:7">
      <c r="A679" s="93">
        <v>2100407</v>
      </c>
      <c r="B679" s="308" t="s">
        <v>633</v>
      </c>
      <c r="C679" s="304">
        <v>0</v>
      </c>
      <c r="D679" s="318">
        <v>0</v>
      </c>
      <c r="E679" s="318"/>
      <c r="F679" s="306" t="e">
        <v>#DIV/0!</v>
      </c>
      <c r="G679" s="306" t="e">
        <v>#DIV/0!</v>
      </c>
    </row>
    <row r="680" customFormat="1" spans="1:7">
      <c r="A680" s="93">
        <v>2100408</v>
      </c>
      <c r="B680" s="308" t="s">
        <v>634</v>
      </c>
      <c r="C680" s="304">
        <v>191</v>
      </c>
      <c r="D680" s="318">
        <v>531</v>
      </c>
      <c r="E680" s="318">
        <v>155</v>
      </c>
      <c r="F680" s="306">
        <v>0.81151832460733</v>
      </c>
      <c r="G680" s="306">
        <v>0.291902071563089</v>
      </c>
    </row>
    <row r="681" customFormat="1" spans="1:7">
      <c r="A681" s="93">
        <v>2100409</v>
      </c>
      <c r="B681" s="308" t="s">
        <v>635</v>
      </c>
      <c r="C681" s="304">
        <v>65</v>
      </c>
      <c r="D681" s="318">
        <v>1543</v>
      </c>
      <c r="E681" s="318">
        <v>65</v>
      </c>
      <c r="F681" s="306">
        <v>0.523076923076923</v>
      </c>
      <c r="G681" s="306">
        <v>0.0220349967595593</v>
      </c>
    </row>
    <row r="682" customFormat="1" spans="1:7">
      <c r="A682" s="93">
        <v>2100410</v>
      </c>
      <c r="B682" s="308" t="s">
        <v>636</v>
      </c>
      <c r="C682" s="304">
        <v>0</v>
      </c>
      <c r="D682" s="318">
        <v>14</v>
      </c>
      <c r="E682" s="318">
        <v>16</v>
      </c>
      <c r="F682" s="306" t="e">
        <v>#DIV/0!</v>
      </c>
      <c r="G682" s="306">
        <v>1.14285714285714</v>
      </c>
    </row>
    <row r="683" customFormat="1" spans="1:7">
      <c r="A683" s="93">
        <v>2100499</v>
      </c>
      <c r="B683" s="308" t="s">
        <v>637</v>
      </c>
      <c r="C683" s="304">
        <v>404</v>
      </c>
      <c r="D683" s="318">
        <v>114</v>
      </c>
      <c r="E683" s="318">
        <v>272</v>
      </c>
      <c r="F683" s="306">
        <v>0.673267326732673</v>
      </c>
      <c r="G683" s="306">
        <v>2.3859649122807</v>
      </c>
    </row>
    <row r="684" customFormat="1" spans="1:7">
      <c r="A684" s="300">
        <v>21006</v>
      </c>
      <c r="B684" s="314" t="s">
        <v>638</v>
      </c>
      <c r="C684" s="319">
        <v>7</v>
      </c>
      <c r="D684" s="319">
        <v>15</v>
      </c>
      <c r="E684" s="319">
        <v>3</v>
      </c>
      <c r="F684" s="302">
        <v>0.428571428571429</v>
      </c>
      <c r="G684" s="302">
        <v>0.2</v>
      </c>
    </row>
    <row r="685" customFormat="1" spans="1:7">
      <c r="A685" s="93">
        <v>2100601</v>
      </c>
      <c r="B685" s="308" t="s">
        <v>639</v>
      </c>
      <c r="C685" s="304">
        <v>7</v>
      </c>
      <c r="D685" s="318">
        <v>15</v>
      </c>
      <c r="E685" s="318">
        <v>3</v>
      </c>
      <c r="F685" s="306">
        <v>0.428571428571429</v>
      </c>
      <c r="G685" s="306">
        <v>0.2</v>
      </c>
    </row>
    <row r="686" customFormat="1" spans="1:7">
      <c r="A686" s="93">
        <v>2100699</v>
      </c>
      <c r="B686" s="308" t="s">
        <v>640</v>
      </c>
      <c r="C686" s="304">
        <v>0</v>
      </c>
      <c r="D686" s="88">
        <v>0</v>
      </c>
      <c r="E686" s="88"/>
      <c r="F686" s="306" t="e">
        <v>#DIV/0!</v>
      </c>
      <c r="G686" s="306" t="e">
        <v>#DIV/0!</v>
      </c>
    </row>
    <row r="687" customFormat="1" spans="1:7">
      <c r="A687" s="300">
        <v>21007</v>
      </c>
      <c r="B687" s="314" t="s">
        <v>641</v>
      </c>
      <c r="C687" s="86">
        <v>71</v>
      </c>
      <c r="D687" s="86">
        <v>155</v>
      </c>
      <c r="E687" s="86">
        <v>92</v>
      </c>
      <c r="F687" s="302">
        <v>1.29577464788732</v>
      </c>
      <c r="G687" s="302">
        <v>0.593548387096774</v>
      </c>
    </row>
    <row r="688" customFormat="1" spans="1:7">
      <c r="A688" s="93">
        <v>2100716</v>
      </c>
      <c r="B688" s="308" t="s">
        <v>642</v>
      </c>
      <c r="C688" s="304">
        <v>0</v>
      </c>
      <c r="D688" s="88">
        <v>0</v>
      </c>
      <c r="E688" s="88"/>
      <c r="F688" s="306" t="e">
        <v>#DIV/0!</v>
      </c>
      <c r="G688" s="306" t="e">
        <v>#DIV/0!</v>
      </c>
    </row>
    <row r="689" customFormat="1" spans="1:7">
      <c r="A689" s="93">
        <v>2100717</v>
      </c>
      <c r="B689" s="308" t="s">
        <v>643</v>
      </c>
      <c r="C689" s="304">
        <v>64</v>
      </c>
      <c r="D689" s="88">
        <v>144</v>
      </c>
      <c r="E689" s="88">
        <v>57</v>
      </c>
      <c r="F689" s="306">
        <v>0.890625</v>
      </c>
      <c r="G689" s="306">
        <v>0.395833333333333</v>
      </c>
    </row>
    <row r="690" customFormat="1" spans="1:7">
      <c r="A690" s="93">
        <v>2100799</v>
      </c>
      <c r="B690" s="308" t="s">
        <v>644</v>
      </c>
      <c r="C690" s="304">
        <v>7</v>
      </c>
      <c r="D690" s="88">
        <v>11</v>
      </c>
      <c r="E690" s="88">
        <v>35</v>
      </c>
      <c r="F690" s="306">
        <v>5</v>
      </c>
      <c r="G690" s="306">
        <v>3.18181818181818</v>
      </c>
    </row>
    <row r="691" customFormat="1" spans="1:7">
      <c r="A691" s="300">
        <v>21011</v>
      </c>
      <c r="B691" s="314" t="s">
        <v>645</v>
      </c>
      <c r="C691" s="86">
        <v>3281</v>
      </c>
      <c r="D691" s="86">
        <v>3017</v>
      </c>
      <c r="E691" s="86">
        <v>3245</v>
      </c>
      <c r="F691" s="302">
        <v>0.98902773544651</v>
      </c>
      <c r="G691" s="302">
        <v>1.07557176002652</v>
      </c>
    </row>
    <row r="692" customFormat="1" spans="1:7">
      <c r="A692" s="93">
        <v>2101101</v>
      </c>
      <c r="B692" s="308" t="s">
        <v>646</v>
      </c>
      <c r="C692" s="304">
        <v>411</v>
      </c>
      <c r="D692" s="88">
        <v>400</v>
      </c>
      <c r="E692" s="88">
        <v>397</v>
      </c>
      <c r="F692" s="306">
        <v>0.965936739659367</v>
      </c>
      <c r="G692" s="306">
        <v>0.9925</v>
      </c>
    </row>
    <row r="693" customFormat="1" spans="1:7">
      <c r="A693" s="93">
        <v>2101102</v>
      </c>
      <c r="B693" s="308" t="s">
        <v>647</v>
      </c>
      <c r="C693" s="304">
        <v>1385</v>
      </c>
      <c r="D693" s="88">
        <v>1365</v>
      </c>
      <c r="E693" s="88">
        <v>1174</v>
      </c>
      <c r="F693" s="306">
        <v>0.847653429602888</v>
      </c>
      <c r="G693" s="306">
        <v>0.86007326007326</v>
      </c>
    </row>
    <row r="694" customFormat="1" spans="1:7">
      <c r="A694" s="93">
        <v>2101103</v>
      </c>
      <c r="B694" s="308" t="s">
        <v>648</v>
      </c>
      <c r="C694" s="304">
        <v>1190</v>
      </c>
      <c r="D694" s="88">
        <v>1166</v>
      </c>
      <c r="E694" s="88">
        <v>1211</v>
      </c>
      <c r="F694" s="306">
        <v>1.01764705882353</v>
      </c>
      <c r="G694" s="306">
        <v>1.03859348198971</v>
      </c>
    </row>
    <row r="695" customFormat="1" spans="1:7">
      <c r="A695" s="93">
        <v>2101199</v>
      </c>
      <c r="B695" s="308" t="s">
        <v>649</v>
      </c>
      <c r="C695" s="304">
        <v>295</v>
      </c>
      <c r="D695" s="88">
        <v>86</v>
      </c>
      <c r="E695" s="88">
        <v>463</v>
      </c>
      <c r="F695" s="306">
        <v>1.56949152542373</v>
      </c>
      <c r="G695" s="306">
        <v>5.38372093023256</v>
      </c>
    </row>
    <row r="696" customFormat="1" spans="1:7">
      <c r="A696" s="300">
        <v>21012</v>
      </c>
      <c r="B696" s="314" t="s">
        <v>650</v>
      </c>
      <c r="C696" s="86">
        <v>6</v>
      </c>
      <c r="D696" s="86">
        <v>173</v>
      </c>
      <c r="E696" s="86">
        <v>0</v>
      </c>
      <c r="F696" s="302">
        <v>0</v>
      </c>
      <c r="G696" s="302">
        <v>0</v>
      </c>
    </row>
    <row r="697" customFormat="1" spans="1:7">
      <c r="A697" s="93">
        <v>2101201</v>
      </c>
      <c r="B697" s="308" t="s">
        <v>651</v>
      </c>
      <c r="C697" s="304">
        <v>0</v>
      </c>
      <c r="D697" s="88">
        <v>0</v>
      </c>
      <c r="E697" s="88"/>
      <c r="F697" s="306" t="e">
        <v>#DIV/0!</v>
      </c>
      <c r="G697" s="306" t="e">
        <v>#DIV/0!</v>
      </c>
    </row>
    <row r="698" customFormat="1" spans="1:7">
      <c r="A698" s="93">
        <v>2101202</v>
      </c>
      <c r="B698" s="308" t="s">
        <v>652</v>
      </c>
      <c r="C698" s="304">
        <v>0</v>
      </c>
      <c r="D698" s="88">
        <v>167</v>
      </c>
      <c r="E698" s="88"/>
      <c r="F698" s="306" t="e">
        <v>#DIV/0!</v>
      </c>
      <c r="G698" s="306">
        <v>0</v>
      </c>
    </row>
    <row r="699" customFormat="1" spans="1:7">
      <c r="A699" s="93">
        <v>2101299</v>
      </c>
      <c r="B699" s="308" t="s">
        <v>653</v>
      </c>
      <c r="C699" s="304">
        <v>6</v>
      </c>
      <c r="D699" s="88">
        <v>6</v>
      </c>
      <c r="E699" s="88"/>
      <c r="F699" s="306">
        <v>0</v>
      </c>
      <c r="G699" s="306">
        <v>0</v>
      </c>
    </row>
    <row r="700" customFormat="1" spans="1:7">
      <c r="A700" s="300">
        <v>21013</v>
      </c>
      <c r="B700" s="314" t="s">
        <v>654</v>
      </c>
      <c r="C700" s="86">
        <v>134</v>
      </c>
      <c r="D700" s="86">
        <v>6</v>
      </c>
      <c r="E700" s="86">
        <v>0</v>
      </c>
      <c r="F700" s="302">
        <v>0</v>
      </c>
      <c r="G700" s="302">
        <v>0</v>
      </c>
    </row>
    <row r="701" customFormat="1" spans="1:7">
      <c r="A701" s="93">
        <v>2101301</v>
      </c>
      <c r="B701" s="308" t="s">
        <v>655</v>
      </c>
      <c r="C701" s="304">
        <v>134</v>
      </c>
      <c r="D701" s="88">
        <v>6</v>
      </c>
      <c r="E701" s="88"/>
      <c r="F701" s="306">
        <v>0</v>
      </c>
      <c r="G701" s="306">
        <v>0</v>
      </c>
    </row>
    <row r="702" customFormat="1" spans="1:7">
      <c r="A702" s="93">
        <v>2101302</v>
      </c>
      <c r="B702" s="308" t="s">
        <v>656</v>
      </c>
      <c r="C702" s="304">
        <v>0</v>
      </c>
      <c r="D702" s="88">
        <v>0</v>
      </c>
      <c r="E702" s="88"/>
      <c r="F702" s="306" t="e">
        <v>#DIV/0!</v>
      </c>
      <c r="G702" s="306" t="e">
        <v>#DIV/0!</v>
      </c>
    </row>
    <row r="703" customFormat="1" spans="1:7">
      <c r="A703" s="93">
        <v>2101399</v>
      </c>
      <c r="B703" s="308" t="s">
        <v>657</v>
      </c>
      <c r="C703" s="304">
        <v>0</v>
      </c>
      <c r="D703" s="88">
        <v>0</v>
      </c>
      <c r="E703" s="88"/>
      <c r="F703" s="306" t="e">
        <v>#DIV/0!</v>
      </c>
      <c r="G703" s="306" t="e">
        <v>#DIV/0!</v>
      </c>
    </row>
    <row r="704" customFormat="1" spans="1:7">
      <c r="A704" s="300">
        <v>21014</v>
      </c>
      <c r="B704" s="314" t="s">
        <v>658</v>
      </c>
      <c r="C704" s="86">
        <v>0</v>
      </c>
      <c r="D704" s="86">
        <v>0</v>
      </c>
      <c r="E704" s="86">
        <v>0</v>
      </c>
      <c r="F704" s="302" t="e">
        <v>#DIV/0!</v>
      </c>
      <c r="G704" s="302" t="e">
        <v>#DIV/0!</v>
      </c>
    </row>
    <row r="705" customFormat="1" spans="1:7">
      <c r="A705" s="93">
        <v>2101401</v>
      </c>
      <c r="B705" s="308" t="s">
        <v>659</v>
      </c>
      <c r="C705" s="304"/>
      <c r="D705" s="88"/>
      <c r="E705" s="88"/>
      <c r="F705" s="306" t="e">
        <v>#DIV/0!</v>
      </c>
      <c r="G705" s="306" t="e">
        <v>#DIV/0!</v>
      </c>
    </row>
    <row r="706" customFormat="1" spans="1:7">
      <c r="A706" s="93">
        <v>2101499</v>
      </c>
      <c r="B706" s="308" t="s">
        <v>660</v>
      </c>
      <c r="C706" s="304">
        <v>0</v>
      </c>
      <c r="D706" s="88"/>
      <c r="E706" s="88"/>
      <c r="F706" s="306" t="e">
        <v>#DIV/0!</v>
      </c>
      <c r="G706" s="306" t="e">
        <v>#DIV/0!</v>
      </c>
    </row>
    <row r="707" customFormat="1" spans="1:7">
      <c r="A707" s="300">
        <v>21015</v>
      </c>
      <c r="B707" s="314" t="s">
        <v>661</v>
      </c>
      <c r="C707" s="86">
        <v>73</v>
      </c>
      <c r="D707" s="86">
        <v>100</v>
      </c>
      <c r="E707" s="86">
        <v>100</v>
      </c>
      <c r="F707" s="302">
        <v>1.36986301369863</v>
      </c>
      <c r="G707" s="302">
        <v>1</v>
      </c>
    </row>
    <row r="708" customFormat="1" spans="1:7">
      <c r="A708" s="93">
        <v>2101501</v>
      </c>
      <c r="B708" s="308" t="s">
        <v>156</v>
      </c>
      <c r="C708" s="304">
        <v>56</v>
      </c>
      <c r="D708" s="88">
        <v>62</v>
      </c>
      <c r="E708" s="88">
        <v>64</v>
      </c>
      <c r="F708" s="306">
        <v>1.14285714285714</v>
      </c>
      <c r="G708" s="306">
        <v>1.03225806451613</v>
      </c>
    </row>
    <row r="709" customFormat="1" spans="1:7">
      <c r="A709" s="93">
        <v>2101502</v>
      </c>
      <c r="B709" s="308" t="s">
        <v>157</v>
      </c>
      <c r="C709" s="304">
        <v>0</v>
      </c>
      <c r="D709" s="88">
        <v>0</v>
      </c>
      <c r="E709" s="88"/>
      <c r="F709" s="306" t="e">
        <v>#DIV/0!</v>
      </c>
      <c r="G709" s="306" t="e">
        <v>#DIV/0!</v>
      </c>
    </row>
    <row r="710" customFormat="1" spans="1:7">
      <c r="A710" s="93">
        <v>2101503</v>
      </c>
      <c r="B710" s="308" t="s">
        <v>158</v>
      </c>
      <c r="C710" s="304">
        <v>0</v>
      </c>
      <c r="D710" s="88">
        <v>0</v>
      </c>
      <c r="E710" s="88"/>
      <c r="F710" s="306" t="e">
        <v>#DIV/0!</v>
      </c>
      <c r="G710" s="306" t="e">
        <v>#DIV/0!</v>
      </c>
    </row>
    <row r="711" customFormat="1" spans="1:7">
      <c r="A711" s="93">
        <v>2101504</v>
      </c>
      <c r="B711" s="308" t="s">
        <v>197</v>
      </c>
      <c r="C711" s="304">
        <v>1</v>
      </c>
      <c r="D711" s="88">
        <v>1</v>
      </c>
      <c r="E711" s="88">
        <v>1</v>
      </c>
      <c r="F711" s="306">
        <v>1</v>
      </c>
      <c r="G711" s="306">
        <v>1</v>
      </c>
    </row>
    <row r="712" customFormat="1" spans="1:7">
      <c r="A712" s="93">
        <v>2101505</v>
      </c>
      <c r="B712" s="308" t="s">
        <v>662</v>
      </c>
      <c r="C712" s="304">
        <v>0</v>
      </c>
      <c r="D712" s="88">
        <v>13</v>
      </c>
      <c r="E712" s="88">
        <v>16</v>
      </c>
      <c r="F712" s="306" t="e">
        <v>#DIV/0!</v>
      </c>
      <c r="G712" s="306">
        <v>1.23076923076923</v>
      </c>
    </row>
    <row r="713" customFormat="1" spans="1:7">
      <c r="A713" s="93">
        <v>2101506</v>
      </c>
      <c r="B713" s="308" t="s">
        <v>663</v>
      </c>
      <c r="C713" s="304">
        <v>0</v>
      </c>
      <c r="D713" s="88">
        <v>0</v>
      </c>
      <c r="E713" s="88"/>
      <c r="F713" s="306" t="e">
        <v>#DIV/0!</v>
      </c>
      <c r="G713" s="306" t="e">
        <v>#DIV/0!</v>
      </c>
    </row>
    <row r="714" customFormat="1" spans="1:7">
      <c r="A714" s="93">
        <v>2101550</v>
      </c>
      <c r="B714" s="308" t="s">
        <v>165</v>
      </c>
      <c r="C714" s="304">
        <v>5</v>
      </c>
      <c r="D714" s="88">
        <v>5</v>
      </c>
      <c r="E714" s="88"/>
      <c r="F714" s="306">
        <v>0</v>
      </c>
      <c r="G714" s="306">
        <v>0</v>
      </c>
    </row>
    <row r="715" customFormat="1" spans="1:7">
      <c r="A715" s="93">
        <v>2101599</v>
      </c>
      <c r="B715" s="308" t="s">
        <v>664</v>
      </c>
      <c r="C715" s="304">
        <v>11</v>
      </c>
      <c r="D715" s="88">
        <v>19</v>
      </c>
      <c r="E715" s="88">
        <v>19</v>
      </c>
      <c r="F715" s="306">
        <v>1.72727272727273</v>
      </c>
      <c r="G715" s="306">
        <v>1</v>
      </c>
    </row>
    <row r="716" customFormat="1" spans="1:7">
      <c r="A716" s="300">
        <v>21016</v>
      </c>
      <c r="B716" s="314" t="s">
        <v>665</v>
      </c>
      <c r="C716" s="86">
        <v>40</v>
      </c>
      <c r="D716" s="86">
        <v>3</v>
      </c>
      <c r="E716" s="86">
        <v>52</v>
      </c>
      <c r="F716" s="302">
        <v>1.3</v>
      </c>
      <c r="G716" s="302">
        <v>17.3333333333333</v>
      </c>
    </row>
    <row r="717" customFormat="1" spans="1:7">
      <c r="A717" s="93">
        <v>2101601</v>
      </c>
      <c r="B717" s="308" t="s">
        <v>666</v>
      </c>
      <c r="C717" s="88">
        <v>40</v>
      </c>
      <c r="D717" s="88">
        <v>3</v>
      </c>
      <c r="E717" s="88">
        <v>52</v>
      </c>
      <c r="F717" s="306">
        <v>1.3</v>
      </c>
      <c r="G717" s="306">
        <v>17.3333333333333</v>
      </c>
    </row>
    <row r="718" customFormat="1" spans="1:7">
      <c r="A718" s="300">
        <v>21099</v>
      </c>
      <c r="B718" s="323" t="s">
        <v>667</v>
      </c>
      <c r="C718" s="86">
        <v>126</v>
      </c>
      <c r="D718" s="86">
        <v>763</v>
      </c>
      <c r="E718" s="86">
        <v>233</v>
      </c>
      <c r="F718" s="302">
        <v>1.84920634920635</v>
      </c>
      <c r="G718" s="302">
        <v>0.305373525557012</v>
      </c>
    </row>
    <row r="719" customFormat="1" spans="1:7">
      <c r="A719" s="93">
        <v>2109999</v>
      </c>
      <c r="B719" s="324" t="s">
        <v>668</v>
      </c>
      <c r="C719" s="88">
        <v>126</v>
      </c>
      <c r="D719" s="88">
        <v>763</v>
      </c>
      <c r="E719" s="88">
        <v>233</v>
      </c>
      <c r="F719" s="306">
        <v>1.84920634920635</v>
      </c>
      <c r="G719" s="306">
        <v>0.305373525557012</v>
      </c>
    </row>
    <row r="720" customFormat="1" spans="1:7">
      <c r="A720" s="296">
        <v>211</v>
      </c>
      <c r="B720" s="325" t="s">
        <v>104</v>
      </c>
      <c r="C720" s="316">
        <f>SUM(C721+C731+C735+C744+C751+C758+C764+C767+C770+C771+C772+C778+C779+C780+C791)</f>
        <v>14094</v>
      </c>
      <c r="D720" s="316">
        <f>SUM(D721+D731+D735+D744+D751+D758+D764+D767+D770+D771+D772+D778+D779+D780+D791)</f>
        <v>26994</v>
      </c>
      <c r="E720" s="316">
        <f>SUM(E721+E731+E735+E744+E751+E758+E764+E767+E770+E771+E772+E778+E779+E780+E791)</f>
        <v>9736</v>
      </c>
      <c r="F720" s="317">
        <v>0.690719455087271</v>
      </c>
      <c r="G720" s="299">
        <v>0.360635696821516</v>
      </c>
    </row>
    <row r="721" customFormat="1" spans="1:7">
      <c r="A721" s="300">
        <v>21101</v>
      </c>
      <c r="B721" s="323" t="s">
        <v>669</v>
      </c>
      <c r="C721" s="86">
        <v>229</v>
      </c>
      <c r="D721" s="86">
        <v>248</v>
      </c>
      <c r="E721" s="86">
        <v>299</v>
      </c>
      <c r="F721" s="302">
        <v>1.30131004366812</v>
      </c>
      <c r="G721" s="302">
        <v>1.20161290322581</v>
      </c>
    </row>
    <row r="722" customFormat="1" spans="1:7">
      <c r="A722" s="93">
        <v>2110101</v>
      </c>
      <c r="B722" s="324" t="s">
        <v>156</v>
      </c>
      <c r="C722" s="304">
        <v>166</v>
      </c>
      <c r="D722" s="88">
        <v>177</v>
      </c>
      <c r="E722" s="88">
        <v>167</v>
      </c>
      <c r="F722" s="306">
        <v>1</v>
      </c>
      <c r="G722" s="306">
        <v>0.937853107344633</v>
      </c>
    </row>
    <row r="723" customFormat="1" spans="1:7">
      <c r="A723" s="93">
        <v>2110102</v>
      </c>
      <c r="B723" s="324" t="s">
        <v>157</v>
      </c>
      <c r="C723" s="304">
        <v>0</v>
      </c>
      <c r="D723" s="88">
        <v>0</v>
      </c>
      <c r="E723" s="88"/>
      <c r="F723" s="306" t="e">
        <v>#DIV/0!</v>
      </c>
      <c r="G723" s="306" t="e">
        <v>#DIV/0!</v>
      </c>
    </row>
    <row r="724" customFormat="1" spans="1:7">
      <c r="A724" s="93">
        <v>2110103</v>
      </c>
      <c r="B724" s="324" t="s">
        <v>158</v>
      </c>
      <c r="C724" s="304">
        <v>0</v>
      </c>
      <c r="D724" s="88">
        <v>0</v>
      </c>
      <c r="E724" s="88"/>
      <c r="F724" s="306" t="e">
        <v>#DIV/0!</v>
      </c>
      <c r="G724" s="306" t="e">
        <v>#DIV/0!</v>
      </c>
    </row>
    <row r="725" customFormat="1" spans="1:7">
      <c r="A725" s="93">
        <v>2110104</v>
      </c>
      <c r="B725" s="324" t="s">
        <v>670</v>
      </c>
      <c r="C725" s="304">
        <v>15</v>
      </c>
      <c r="D725" s="88">
        <v>15</v>
      </c>
      <c r="E725" s="88">
        <v>15</v>
      </c>
      <c r="F725" s="306">
        <v>1</v>
      </c>
      <c r="G725" s="306">
        <v>1</v>
      </c>
    </row>
    <row r="726" customFormat="1" spans="1:7">
      <c r="A726" s="93">
        <v>2110105</v>
      </c>
      <c r="B726" s="326" t="s">
        <v>671</v>
      </c>
      <c r="C726" s="304">
        <v>0</v>
      </c>
      <c r="D726" s="318">
        <v>0</v>
      </c>
      <c r="E726" s="318">
        <v>1</v>
      </c>
      <c r="F726" s="306" t="e">
        <v>#DIV/0!</v>
      </c>
      <c r="G726" s="306" t="e">
        <v>#DIV/0!</v>
      </c>
    </row>
    <row r="727" customFormat="1" spans="1:7">
      <c r="A727" s="93">
        <v>2110106</v>
      </c>
      <c r="B727" s="326" t="s">
        <v>672</v>
      </c>
      <c r="C727" s="304">
        <v>0</v>
      </c>
      <c r="D727" s="318">
        <v>0</v>
      </c>
      <c r="E727" s="318"/>
      <c r="F727" s="306" t="e">
        <v>#DIV/0!</v>
      </c>
      <c r="G727" s="306" t="e">
        <v>#DIV/0!</v>
      </c>
    </row>
    <row r="728" customFormat="1" spans="1:7">
      <c r="A728" s="93">
        <v>2110107</v>
      </c>
      <c r="B728" s="326" t="s">
        <v>673</v>
      </c>
      <c r="C728" s="304">
        <v>0</v>
      </c>
      <c r="D728" s="318">
        <v>0</v>
      </c>
      <c r="E728" s="318">
        <v>2</v>
      </c>
      <c r="F728" s="306" t="e">
        <v>#DIV/0!</v>
      </c>
      <c r="G728" s="306" t="e">
        <v>#DIV/0!</v>
      </c>
    </row>
    <row r="729" customFormat="1" spans="1:7">
      <c r="A729" s="93">
        <v>2110108</v>
      </c>
      <c r="B729" s="326" t="s">
        <v>674</v>
      </c>
      <c r="C729" s="304">
        <v>0</v>
      </c>
      <c r="D729" s="318">
        <v>0</v>
      </c>
      <c r="E729" s="318"/>
      <c r="F729" s="306" t="e">
        <v>#DIV/0!</v>
      </c>
      <c r="G729" s="306" t="e">
        <v>#DIV/0!</v>
      </c>
    </row>
    <row r="730" customFormat="1" spans="1:7">
      <c r="A730" s="93">
        <v>2110199</v>
      </c>
      <c r="B730" s="326" t="s">
        <v>675</v>
      </c>
      <c r="C730" s="304">
        <v>48</v>
      </c>
      <c r="D730" s="318">
        <v>56</v>
      </c>
      <c r="E730" s="318">
        <v>114</v>
      </c>
      <c r="F730" s="306">
        <v>2.375</v>
      </c>
      <c r="G730" s="306">
        <v>2.03571428571429</v>
      </c>
    </row>
    <row r="731" customFormat="1" spans="1:7">
      <c r="A731" s="300">
        <v>21102</v>
      </c>
      <c r="B731" s="327" t="s">
        <v>676</v>
      </c>
      <c r="C731" s="319">
        <v>0</v>
      </c>
      <c r="D731" s="319">
        <v>0</v>
      </c>
      <c r="E731" s="319">
        <v>20</v>
      </c>
      <c r="F731" s="302" t="e">
        <v>#DIV/0!</v>
      </c>
      <c r="G731" s="302" t="e">
        <v>#DIV/0!</v>
      </c>
    </row>
    <row r="732" customFormat="1" spans="1:7">
      <c r="A732" s="93">
        <v>2110203</v>
      </c>
      <c r="B732" s="326" t="s">
        <v>677</v>
      </c>
      <c r="C732" s="318"/>
      <c r="D732" s="318"/>
      <c r="E732" s="318"/>
      <c r="F732" s="306" t="e">
        <v>#DIV/0!</v>
      </c>
      <c r="G732" s="306" t="e">
        <v>#DIV/0!</v>
      </c>
    </row>
    <row r="733" customFormat="1" spans="1:7">
      <c r="A733" s="93">
        <v>2110204</v>
      </c>
      <c r="B733" s="326" t="s">
        <v>678</v>
      </c>
      <c r="C733" s="318"/>
      <c r="D733" s="318"/>
      <c r="E733" s="318"/>
      <c r="F733" s="306" t="e">
        <v>#DIV/0!</v>
      </c>
      <c r="G733" s="306" t="e">
        <v>#DIV/0!</v>
      </c>
    </row>
    <row r="734" customFormat="1" spans="1:7">
      <c r="A734" s="93">
        <v>2110299</v>
      </c>
      <c r="B734" s="326" t="s">
        <v>679</v>
      </c>
      <c r="C734" s="318"/>
      <c r="D734" s="318"/>
      <c r="E734" s="318">
        <v>20</v>
      </c>
      <c r="F734" s="306" t="e">
        <v>#DIV/0!</v>
      </c>
      <c r="G734" s="306" t="e">
        <v>#DIV/0!</v>
      </c>
    </row>
    <row r="735" customFormat="1" spans="1:7">
      <c r="A735" s="300">
        <v>21103</v>
      </c>
      <c r="B735" s="327" t="s">
        <v>680</v>
      </c>
      <c r="C735" s="319">
        <v>679</v>
      </c>
      <c r="D735" s="319">
        <v>815</v>
      </c>
      <c r="E735" s="319">
        <v>2635</v>
      </c>
      <c r="F735" s="302">
        <v>3.88070692194404</v>
      </c>
      <c r="G735" s="302">
        <v>3.23312883435583</v>
      </c>
    </row>
    <row r="736" customFormat="1" spans="1:7">
      <c r="A736" s="93">
        <v>2110301</v>
      </c>
      <c r="B736" s="326" t="s">
        <v>681</v>
      </c>
      <c r="C736" s="304">
        <v>0</v>
      </c>
      <c r="D736" s="318">
        <v>0</v>
      </c>
      <c r="E736" s="318"/>
      <c r="F736" s="306" t="e">
        <v>#DIV/0!</v>
      </c>
      <c r="G736" s="306" t="e">
        <v>#DIV/0!</v>
      </c>
    </row>
    <row r="737" customFormat="1" spans="1:7">
      <c r="A737" s="93">
        <v>2110302</v>
      </c>
      <c r="B737" s="326" t="s">
        <v>682</v>
      </c>
      <c r="C737" s="304">
        <v>1</v>
      </c>
      <c r="D737" s="318">
        <v>264</v>
      </c>
      <c r="E737" s="318">
        <v>715</v>
      </c>
      <c r="F737" s="306">
        <v>715</v>
      </c>
      <c r="G737" s="306">
        <v>2.70833333333333</v>
      </c>
    </row>
    <row r="738" customFormat="1" spans="1:7">
      <c r="A738" s="93">
        <v>2110303</v>
      </c>
      <c r="B738" s="326" t="s">
        <v>683</v>
      </c>
      <c r="C738" s="304">
        <v>0</v>
      </c>
      <c r="D738" s="318">
        <v>0</v>
      </c>
      <c r="E738" s="318"/>
      <c r="F738" s="306" t="e">
        <v>#DIV/0!</v>
      </c>
      <c r="G738" s="306" t="e">
        <v>#DIV/0!</v>
      </c>
    </row>
    <row r="739" customFormat="1" spans="1:7">
      <c r="A739" s="93">
        <v>2110304</v>
      </c>
      <c r="B739" s="326" t="s">
        <v>684</v>
      </c>
      <c r="C739" s="304">
        <v>25</v>
      </c>
      <c r="D739" s="318">
        <v>25</v>
      </c>
      <c r="E739" s="318">
        <v>100</v>
      </c>
      <c r="F739" s="306">
        <v>4</v>
      </c>
      <c r="G739" s="306">
        <v>4</v>
      </c>
    </row>
    <row r="740" customFormat="1" spans="1:7">
      <c r="A740" s="93">
        <v>2110305</v>
      </c>
      <c r="B740" s="326" t="s">
        <v>685</v>
      </c>
      <c r="C740" s="304">
        <v>0</v>
      </c>
      <c r="D740" s="318">
        <v>0</v>
      </c>
      <c r="E740" s="318"/>
      <c r="F740" s="306" t="e">
        <v>#DIV/0!</v>
      </c>
      <c r="G740" s="306" t="e">
        <v>#DIV/0!</v>
      </c>
    </row>
    <row r="741" customFormat="1" spans="1:7">
      <c r="A741" s="93">
        <v>2110306</v>
      </c>
      <c r="B741" s="326" t="s">
        <v>686</v>
      </c>
      <c r="C741" s="304">
        <v>0</v>
      </c>
      <c r="D741" s="318">
        <v>0</v>
      </c>
      <c r="E741" s="318"/>
      <c r="F741" s="306" t="e">
        <v>#DIV/0!</v>
      </c>
      <c r="G741" s="306" t="e">
        <v>#DIV/0!</v>
      </c>
    </row>
    <row r="742" customFormat="1" spans="1:7">
      <c r="A742" s="93">
        <v>2110307</v>
      </c>
      <c r="B742" s="326" t="s">
        <v>687</v>
      </c>
      <c r="C742" s="304">
        <v>0</v>
      </c>
      <c r="D742" s="318">
        <v>0</v>
      </c>
      <c r="E742" s="318">
        <v>1820</v>
      </c>
      <c r="F742" s="306" t="e">
        <v>#DIV/0!</v>
      </c>
      <c r="G742" s="306" t="e">
        <v>#DIV/0!</v>
      </c>
    </row>
    <row r="743" customFormat="1" spans="1:7">
      <c r="A743" s="93">
        <v>2110399</v>
      </c>
      <c r="B743" s="326" t="s">
        <v>688</v>
      </c>
      <c r="C743" s="304">
        <v>653</v>
      </c>
      <c r="D743" s="318">
        <v>526</v>
      </c>
      <c r="E743" s="318"/>
      <c r="F743" s="306">
        <v>0</v>
      </c>
      <c r="G743" s="306">
        <v>0</v>
      </c>
    </row>
    <row r="744" customFormat="1" spans="1:7">
      <c r="A744" s="300">
        <v>21104</v>
      </c>
      <c r="B744" s="327" t="s">
        <v>689</v>
      </c>
      <c r="C744" s="319">
        <v>1695</v>
      </c>
      <c r="D744" s="319">
        <v>2259</v>
      </c>
      <c r="E744" s="319">
        <v>1834</v>
      </c>
      <c r="F744" s="302">
        <v>1.08200589970501</v>
      </c>
      <c r="G744" s="302">
        <v>0.81186365648517</v>
      </c>
    </row>
    <row r="745" customFormat="1" spans="1:7">
      <c r="A745" s="93">
        <v>2110401</v>
      </c>
      <c r="B745" s="326" t="s">
        <v>690</v>
      </c>
      <c r="C745" s="304">
        <v>47</v>
      </c>
      <c r="D745" s="318">
        <v>464</v>
      </c>
      <c r="E745" s="318">
        <v>15</v>
      </c>
      <c r="F745" s="306">
        <v>0.319148936170213</v>
      </c>
      <c r="G745" s="306">
        <v>0.0323275862068966</v>
      </c>
    </row>
    <row r="746" customFormat="1" spans="1:7">
      <c r="A746" s="93">
        <v>2110402</v>
      </c>
      <c r="B746" s="326" t="s">
        <v>691</v>
      </c>
      <c r="C746" s="304">
        <v>0</v>
      </c>
      <c r="D746" s="318">
        <v>0</v>
      </c>
      <c r="E746" s="318">
        <v>151</v>
      </c>
      <c r="F746" s="306" t="e">
        <v>#DIV/0!</v>
      </c>
      <c r="G746" s="306" t="e">
        <v>#DIV/0!</v>
      </c>
    </row>
    <row r="747" customFormat="1" spans="1:7">
      <c r="A747" s="93">
        <v>2110404</v>
      </c>
      <c r="B747" s="326" t="s">
        <v>692</v>
      </c>
      <c r="C747" s="304">
        <v>0</v>
      </c>
      <c r="D747" s="318">
        <v>4</v>
      </c>
      <c r="E747" s="318"/>
      <c r="F747" s="306" t="e">
        <v>#DIV/0!</v>
      </c>
      <c r="G747" s="306">
        <v>0</v>
      </c>
    </row>
    <row r="748" customFormat="1" spans="1:7">
      <c r="A748" s="93">
        <v>2110405</v>
      </c>
      <c r="B748" s="326" t="s">
        <v>693</v>
      </c>
      <c r="C748" s="304">
        <v>0</v>
      </c>
      <c r="D748" s="318">
        <v>0</v>
      </c>
      <c r="E748" s="318"/>
      <c r="F748" s="306" t="e">
        <v>#DIV/0!</v>
      </c>
      <c r="G748" s="306" t="e">
        <v>#DIV/0!</v>
      </c>
    </row>
    <row r="749" customFormat="1" spans="1:7">
      <c r="A749" s="93">
        <v>2110406</v>
      </c>
      <c r="B749" s="326" t="s">
        <v>694</v>
      </c>
      <c r="C749" s="304">
        <v>0</v>
      </c>
      <c r="D749" s="318">
        <v>0</v>
      </c>
      <c r="E749" s="318"/>
      <c r="F749" s="306" t="e">
        <v>#DIV/0!</v>
      </c>
      <c r="G749" s="306" t="e">
        <v>#DIV/0!</v>
      </c>
    </row>
    <row r="750" customFormat="1" spans="1:7">
      <c r="A750" s="93">
        <v>2110499</v>
      </c>
      <c r="B750" s="326" t="s">
        <v>695</v>
      </c>
      <c r="C750" s="304">
        <v>1648</v>
      </c>
      <c r="D750" s="318">
        <v>1791</v>
      </c>
      <c r="E750" s="318">
        <v>1668</v>
      </c>
      <c r="F750" s="306">
        <v>1.0121359223301</v>
      </c>
      <c r="G750" s="306">
        <v>0.931323283082077</v>
      </c>
    </row>
    <row r="751" customFormat="1" spans="1:7">
      <c r="A751" s="300">
        <v>21105</v>
      </c>
      <c r="B751" s="327" t="s">
        <v>696</v>
      </c>
      <c r="C751" s="319">
        <v>2260</v>
      </c>
      <c r="D751" s="319">
        <v>7005</v>
      </c>
      <c r="E751" s="319">
        <v>0</v>
      </c>
      <c r="F751" s="302">
        <v>0</v>
      </c>
      <c r="G751" s="302">
        <v>0</v>
      </c>
    </row>
    <row r="752" customFormat="1" spans="1:7">
      <c r="A752" s="93">
        <v>2110501</v>
      </c>
      <c r="B752" s="326" t="s">
        <v>697</v>
      </c>
      <c r="C752" s="304">
        <v>0</v>
      </c>
      <c r="D752" s="318">
        <v>0</v>
      </c>
      <c r="E752" s="318"/>
      <c r="F752" s="306" t="e">
        <v>#DIV/0!</v>
      </c>
      <c r="G752" s="306" t="e">
        <v>#DIV/0!</v>
      </c>
    </row>
    <row r="753" customFormat="1" spans="1:7">
      <c r="A753" s="93">
        <v>2110502</v>
      </c>
      <c r="B753" s="326" t="s">
        <v>698</v>
      </c>
      <c r="C753" s="304">
        <v>0</v>
      </c>
      <c r="D753" s="318">
        <v>0</v>
      </c>
      <c r="E753" s="318"/>
      <c r="F753" s="306" t="e">
        <v>#DIV/0!</v>
      </c>
      <c r="G753" s="306" t="e">
        <v>#DIV/0!</v>
      </c>
    </row>
    <row r="754" customFormat="1" spans="1:7">
      <c r="A754" s="93">
        <v>2110503</v>
      </c>
      <c r="B754" s="326" t="s">
        <v>699</v>
      </c>
      <c r="C754" s="304">
        <v>0</v>
      </c>
      <c r="D754" s="318">
        <v>0</v>
      </c>
      <c r="E754" s="318"/>
      <c r="F754" s="306" t="e">
        <v>#DIV/0!</v>
      </c>
      <c r="G754" s="306" t="e">
        <v>#DIV/0!</v>
      </c>
    </row>
    <row r="755" customFormat="1" spans="1:7">
      <c r="A755" s="93">
        <v>2110506</v>
      </c>
      <c r="B755" s="326" t="s">
        <v>700</v>
      </c>
      <c r="C755" s="304">
        <v>0</v>
      </c>
      <c r="D755" s="318">
        <v>0</v>
      </c>
      <c r="E755" s="318"/>
      <c r="F755" s="306" t="e">
        <v>#DIV/0!</v>
      </c>
      <c r="G755" s="306" t="e">
        <v>#DIV/0!</v>
      </c>
    </row>
    <row r="756" customFormat="1" spans="1:7">
      <c r="A756" s="93">
        <v>2110507</v>
      </c>
      <c r="B756" s="326" t="s">
        <v>701</v>
      </c>
      <c r="C756" s="304">
        <v>0</v>
      </c>
      <c r="D756" s="318">
        <v>0</v>
      </c>
      <c r="E756" s="318"/>
      <c r="F756" s="306" t="e">
        <v>#DIV/0!</v>
      </c>
      <c r="G756" s="306" t="e">
        <v>#DIV/0!</v>
      </c>
    </row>
    <row r="757" customFormat="1" spans="1:7">
      <c r="A757" s="93">
        <v>2110599</v>
      </c>
      <c r="B757" s="326" t="s">
        <v>702</v>
      </c>
      <c r="C757" s="304">
        <v>2260</v>
      </c>
      <c r="D757" s="318">
        <v>7005</v>
      </c>
      <c r="E757" s="318"/>
      <c r="F757" s="306">
        <v>0</v>
      </c>
      <c r="G757" s="306">
        <v>0</v>
      </c>
    </row>
    <row r="758" customFormat="1" spans="1:7">
      <c r="A758" s="300">
        <v>21106</v>
      </c>
      <c r="B758" s="327" t="s">
        <v>703</v>
      </c>
      <c r="C758" s="319">
        <v>0</v>
      </c>
      <c r="D758" s="319">
        <v>0</v>
      </c>
      <c r="E758" s="319">
        <v>0</v>
      </c>
      <c r="F758" s="302" t="e">
        <v>#DIV/0!</v>
      </c>
      <c r="G758" s="302" t="e">
        <v>#DIV/0!</v>
      </c>
    </row>
    <row r="759" customFormat="1" spans="1:7">
      <c r="A759" s="93">
        <v>2110602</v>
      </c>
      <c r="B759" s="326" t="s">
        <v>704</v>
      </c>
      <c r="C759" s="318"/>
      <c r="D759" s="318"/>
      <c r="E759" s="318"/>
      <c r="F759" s="306" t="e">
        <v>#DIV/0!</v>
      </c>
      <c r="G759" s="306" t="e">
        <v>#DIV/0!</v>
      </c>
    </row>
    <row r="760" customFormat="1" spans="1:7">
      <c r="A760" s="93">
        <v>2110603</v>
      </c>
      <c r="B760" s="326" t="s">
        <v>705</v>
      </c>
      <c r="C760" s="318"/>
      <c r="D760" s="318"/>
      <c r="E760" s="318"/>
      <c r="F760" s="306" t="e">
        <v>#DIV/0!</v>
      </c>
      <c r="G760" s="306" t="e">
        <v>#DIV/0!</v>
      </c>
    </row>
    <row r="761" customFormat="1" spans="1:7">
      <c r="A761" s="93">
        <v>2110604</v>
      </c>
      <c r="B761" s="326" t="s">
        <v>706</v>
      </c>
      <c r="C761" s="318"/>
      <c r="D761" s="318"/>
      <c r="E761" s="318"/>
      <c r="F761" s="306" t="e">
        <v>#DIV/0!</v>
      </c>
      <c r="G761" s="306" t="e">
        <v>#DIV/0!</v>
      </c>
    </row>
    <row r="762" customFormat="1" spans="1:7">
      <c r="A762" s="93">
        <v>2110605</v>
      </c>
      <c r="B762" s="326" t="s">
        <v>707</v>
      </c>
      <c r="C762" s="318"/>
      <c r="D762" s="318"/>
      <c r="E762" s="318"/>
      <c r="F762" s="306" t="e">
        <v>#DIV/0!</v>
      </c>
      <c r="G762" s="306" t="e">
        <v>#DIV/0!</v>
      </c>
    </row>
    <row r="763" customFormat="1" spans="1:7">
      <c r="A763" s="93">
        <v>2110699</v>
      </c>
      <c r="B763" s="326" t="s">
        <v>708</v>
      </c>
      <c r="C763" s="318"/>
      <c r="D763" s="318"/>
      <c r="E763" s="318"/>
      <c r="F763" s="306" t="e">
        <v>#DIV/0!</v>
      </c>
      <c r="G763" s="306" t="e">
        <v>#DIV/0!</v>
      </c>
    </row>
    <row r="764" customFormat="1" spans="1:7">
      <c r="A764" s="300">
        <v>21107</v>
      </c>
      <c r="B764" s="323" t="s">
        <v>709</v>
      </c>
      <c r="C764" s="86">
        <v>0</v>
      </c>
      <c r="D764" s="86">
        <v>0</v>
      </c>
      <c r="E764" s="86">
        <v>0</v>
      </c>
      <c r="F764" s="302" t="e">
        <v>#DIV/0!</v>
      </c>
      <c r="G764" s="302" t="e">
        <v>#DIV/0!</v>
      </c>
    </row>
    <row r="765" customFormat="1" spans="1:7">
      <c r="A765" s="93">
        <v>2110704</v>
      </c>
      <c r="B765" s="324" t="s">
        <v>710</v>
      </c>
      <c r="C765" s="88"/>
      <c r="D765" s="88"/>
      <c r="E765" s="88"/>
      <c r="F765" s="306" t="e">
        <v>#DIV/0!</v>
      </c>
      <c r="G765" s="306" t="e">
        <v>#DIV/0!</v>
      </c>
    </row>
    <row r="766" customFormat="1" spans="1:7">
      <c r="A766" s="93">
        <v>2110799</v>
      </c>
      <c r="B766" s="324" t="s">
        <v>711</v>
      </c>
      <c r="C766" s="88"/>
      <c r="D766" s="88"/>
      <c r="E766" s="88"/>
      <c r="F766" s="306" t="e">
        <v>#DIV/0!</v>
      </c>
      <c r="G766" s="306" t="e">
        <v>#DIV/0!</v>
      </c>
    </row>
    <row r="767" customFormat="1" spans="1:7">
      <c r="A767" s="300">
        <v>21108</v>
      </c>
      <c r="B767" s="323" t="s">
        <v>712</v>
      </c>
      <c r="C767" s="86">
        <v>0</v>
      </c>
      <c r="D767" s="86">
        <v>0</v>
      </c>
      <c r="E767" s="86">
        <v>0</v>
      </c>
      <c r="F767" s="302" t="e">
        <v>#DIV/0!</v>
      </c>
      <c r="G767" s="302" t="e">
        <v>#DIV/0!</v>
      </c>
    </row>
    <row r="768" customFormat="1" spans="1:7">
      <c r="A768" s="93">
        <v>2110804</v>
      </c>
      <c r="B768" s="324" t="s">
        <v>713</v>
      </c>
      <c r="C768" s="88"/>
      <c r="D768" s="88"/>
      <c r="E768" s="88"/>
      <c r="F768" s="306" t="e">
        <v>#DIV/0!</v>
      </c>
      <c r="G768" s="306" t="e">
        <v>#DIV/0!</v>
      </c>
    </row>
    <row r="769" customFormat="1" spans="1:7">
      <c r="A769" s="93">
        <v>2110899</v>
      </c>
      <c r="B769" s="324" t="s">
        <v>714</v>
      </c>
      <c r="C769" s="88"/>
      <c r="D769" s="88"/>
      <c r="E769" s="88"/>
      <c r="F769" s="306" t="e">
        <v>#DIV/0!</v>
      </c>
      <c r="G769" s="306" t="e">
        <v>#DIV/0!</v>
      </c>
    </row>
    <row r="770" customFormat="1" spans="1:7">
      <c r="A770" s="300">
        <v>21109</v>
      </c>
      <c r="B770" s="323" t="s">
        <v>715</v>
      </c>
      <c r="C770" s="86"/>
      <c r="D770" s="86"/>
      <c r="E770" s="86"/>
      <c r="F770" s="302" t="e">
        <v>#DIV/0!</v>
      </c>
      <c r="G770" s="302" t="e">
        <v>#DIV/0!</v>
      </c>
    </row>
    <row r="771" customFormat="1" spans="1:7">
      <c r="A771" s="300">
        <v>21110</v>
      </c>
      <c r="B771" s="323" t="s">
        <v>716</v>
      </c>
      <c r="C771" s="86"/>
      <c r="D771" s="86">
        <v>2440</v>
      </c>
      <c r="E771" s="86"/>
      <c r="F771" s="302" t="e">
        <v>#DIV/0!</v>
      </c>
      <c r="G771" s="302">
        <v>0</v>
      </c>
    </row>
    <row r="772" customFormat="1" spans="1:7">
      <c r="A772" s="300">
        <v>21111</v>
      </c>
      <c r="B772" s="323" t="s">
        <v>717</v>
      </c>
      <c r="C772" s="86">
        <v>0</v>
      </c>
      <c r="D772" s="86">
        <v>0</v>
      </c>
      <c r="E772" s="86">
        <v>2971</v>
      </c>
      <c r="F772" s="302" t="e">
        <v>#DIV/0!</v>
      </c>
      <c r="G772" s="302" t="e">
        <v>#DIV/0!</v>
      </c>
    </row>
    <row r="773" customFormat="1" spans="1:7">
      <c r="A773" s="93">
        <v>2111101</v>
      </c>
      <c r="B773" s="324" t="s">
        <v>718</v>
      </c>
      <c r="C773" s="88"/>
      <c r="D773" s="88"/>
      <c r="E773" s="88">
        <v>2971</v>
      </c>
      <c r="F773" s="306" t="e">
        <v>#DIV/0!</v>
      </c>
      <c r="G773" s="306" t="e">
        <v>#DIV/0!</v>
      </c>
    </row>
    <row r="774" customFormat="1" spans="1:7">
      <c r="A774" s="93">
        <v>2111102</v>
      </c>
      <c r="B774" s="324" t="s">
        <v>719</v>
      </c>
      <c r="C774" s="88"/>
      <c r="D774" s="88"/>
      <c r="E774" s="88"/>
      <c r="F774" s="306" t="e">
        <v>#DIV/0!</v>
      </c>
      <c r="G774" s="306" t="e">
        <v>#DIV/0!</v>
      </c>
    </row>
    <row r="775" customFormat="1" spans="1:7">
      <c r="A775" s="93">
        <v>2111103</v>
      </c>
      <c r="B775" s="324" t="s">
        <v>720</v>
      </c>
      <c r="C775" s="88"/>
      <c r="D775" s="88"/>
      <c r="E775" s="88"/>
      <c r="F775" s="306" t="e">
        <v>#DIV/0!</v>
      </c>
      <c r="G775" s="306" t="e">
        <v>#DIV/0!</v>
      </c>
    </row>
    <row r="776" customFormat="1" spans="1:7">
      <c r="A776" s="93">
        <v>2111104</v>
      </c>
      <c r="B776" s="324" t="s">
        <v>721</v>
      </c>
      <c r="C776" s="88"/>
      <c r="D776" s="88"/>
      <c r="E776" s="88"/>
      <c r="F776" s="306" t="e">
        <v>#DIV/0!</v>
      </c>
      <c r="G776" s="306" t="e">
        <v>#DIV/0!</v>
      </c>
    </row>
    <row r="777" customFormat="1" spans="1:7">
      <c r="A777" s="93">
        <v>2111199</v>
      </c>
      <c r="B777" s="324" t="s">
        <v>722</v>
      </c>
      <c r="C777" s="88"/>
      <c r="D777" s="88"/>
      <c r="E777" s="88"/>
      <c r="F777" s="306" t="e">
        <v>#DIV/0!</v>
      </c>
      <c r="G777" s="306" t="e">
        <v>#DIV/0!</v>
      </c>
    </row>
    <row r="778" customFormat="1" spans="1:7">
      <c r="A778" s="300">
        <v>21112</v>
      </c>
      <c r="B778" s="323" t="s">
        <v>723</v>
      </c>
      <c r="C778" s="86"/>
      <c r="D778" s="86"/>
      <c r="E778" s="86"/>
      <c r="F778" s="302" t="e">
        <v>#DIV/0!</v>
      </c>
      <c r="G778" s="302" t="e">
        <v>#DIV/0!</v>
      </c>
    </row>
    <row r="779" customFormat="1" spans="1:7">
      <c r="A779" s="300">
        <v>21113</v>
      </c>
      <c r="B779" s="323" t="s">
        <v>724</v>
      </c>
      <c r="C779" s="86"/>
      <c r="D779" s="86"/>
      <c r="E779" s="86"/>
      <c r="F779" s="302" t="e">
        <v>#DIV/0!</v>
      </c>
      <c r="G779" s="302" t="e">
        <v>#DIV/0!</v>
      </c>
    </row>
    <row r="780" customFormat="1" spans="1:7">
      <c r="A780" s="300">
        <v>21114</v>
      </c>
      <c r="B780" s="323" t="s">
        <v>725</v>
      </c>
      <c r="C780" s="86">
        <v>0</v>
      </c>
      <c r="D780" s="86">
        <v>0</v>
      </c>
      <c r="E780" s="86">
        <v>0</v>
      </c>
      <c r="F780" s="302" t="e">
        <v>#DIV/0!</v>
      </c>
      <c r="G780" s="302" t="e">
        <v>#DIV/0!</v>
      </c>
    </row>
    <row r="781" customFormat="1" spans="1:7">
      <c r="A781" s="93">
        <v>2111401</v>
      </c>
      <c r="B781" s="324" t="s">
        <v>156</v>
      </c>
      <c r="C781" s="88"/>
      <c r="D781" s="88"/>
      <c r="E781" s="88"/>
      <c r="F781" s="306" t="e">
        <v>#DIV/0!</v>
      </c>
      <c r="G781" s="306" t="e">
        <v>#DIV/0!</v>
      </c>
    </row>
    <row r="782" customFormat="1" spans="1:7">
      <c r="A782" s="93">
        <v>2111402</v>
      </c>
      <c r="B782" s="324" t="s">
        <v>157</v>
      </c>
      <c r="C782" s="88"/>
      <c r="D782" s="88"/>
      <c r="E782" s="88"/>
      <c r="F782" s="306" t="e">
        <v>#DIV/0!</v>
      </c>
      <c r="G782" s="306" t="e">
        <v>#DIV/0!</v>
      </c>
    </row>
    <row r="783" customFormat="1" spans="1:7">
      <c r="A783" s="93">
        <v>2111403</v>
      </c>
      <c r="B783" s="324" t="s">
        <v>158</v>
      </c>
      <c r="C783" s="88"/>
      <c r="D783" s="88"/>
      <c r="E783" s="88"/>
      <c r="F783" s="306" t="e">
        <v>#DIV/0!</v>
      </c>
      <c r="G783" s="306" t="e">
        <v>#DIV/0!</v>
      </c>
    </row>
    <row r="784" customFormat="1" spans="1:7">
      <c r="A784" s="93">
        <v>2111406</v>
      </c>
      <c r="B784" s="324" t="s">
        <v>726</v>
      </c>
      <c r="C784" s="88"/>
      <c r="D784" s="88"/>
      <c r="E784" s="88"/>
      <c r="F784" s="306" t="e">
        <v>#DIV/0!</v>
      </c>
      <c r="G784" s="306" t="e">
        <v>#DIV/0!</v>
      </c>
    </row>
    <row r="785" customFormat="1" spans="1:7">
      <c r="A785" s="93">
        <v>2111407</v>
      </c>
      <c r="B785" s="324" t="s">
        <v>727</v>
      </c>
      <c r="C785" s="88"/>
      <c r="D785" s="88"/>
      <c r="E785" s="88"/>
      <c r="F785" s="306" t="e">
        <v>#DIV/0!</v>
      </c>
      <c r="G785" s="306" t="e">
        <v>#DIV/0!</v>
      </c>
    </row>
    <row r="786" customFormat="1" spans="1:7">
      <c r="A786" s="93">
        <v>2111408</v>
      </c>
      <c r="B786" s="324" t="s">
        <v>728</v>
      </c>
      <c r="C786" s="88"/>
      <c r="D786" s="88"/>
      <c r="E786" s="88"/>
      <c r="F786" s="306" t="e">
        <v>#DIV/0!</v>
      </c>
      <c r="G786" s="306" t="e">
        <v>#DIV/0!</v>
      </c>
    </row>
    <row r="787" customFormat="1" spans="1:7">
      <c r="A787" s="93">
        <v>2111411</v>
      </c>
      <c r="B787" s="324" t="s">
        <v>197</v>
      </c>
      <c r="C787" s="88"/>
      <c r="D787" s="88"/>
      <c r="E787" s="88"/>
      <c r="F787" s="306" t="e">
        <v>#DIV/0!</v>
      </c>
      <c r="G787" s="306" t="e">
        <v>#DIV/0!</v>
      </c>
    </row>
    <row r="788" customFormat="1" spans="1:7">
      <c r="A788" s="93">
        <v>2111413</v>
      </c>
      <c r="B788" s="324" t="s">
        <v>729</v>
      </c>
      <c r="C788" s="88"/>
      <c r="D788" s="88"/>
      <c r="E788" s="88"/>
      <c r="F788" s="306" t="e">
        <v>#DIV/0!</v>
      </c>
      <c r="G788" s="306" t="e">
        <v>#DIV/0!</v>
      </c>
    </row>
    <row r="789" customFormat="1" spans="1:7">
      <c r="A789" s="93">
        <v>2111450</v>
      </c>
      <c r="B789" s="324" t="s">
        <v>165</v>
      </c>
      <c r="C789" s="88"/>
      <c r="D789" s="88"/>
      <c r="E789" s="88"/>
      <c r="F789" s="306" t="e">
        <v>#DIV/0!</v>
      </c>
      <c r="G789" s="306" t="e">
        <v>#DIV/0!</v>
      </c>
    </row>
    <row r="790" customFormat="1" spans="1:7">
      <c r="A790" s="93">
        <v>2111499</v>
      </c>
      <c r="B790" s="324" t="s">
        <v>730</v>
      </c>
      <c r="C790" s="88"/>
      <c r="D790" s="88"/>
      <c r="E790" s="88"/>
      <c r="F790" s="306" t="e">
        <v>#DIV/0!</v>
      </c>
      <c r="G790" s="306" t="e">
        <v>#DIV/0!</v>
      </c>
    </row>
    <row r="791" customFormat="1" spans="1:7">
      <c r="A791" s="300">
        <v>21199</v>
      </c>
      <c r="B791" s="323" t="s">
        <v>731</v>
      </c>
      <c r="C791" s="86">
        <v>9231</v>
      </c>
      <c r="D791" s="86">
        <v>14227</v>
      </c>
      <c r="E791" s="86">
        <v>1977</v>
      </c>
      <c r="F791" s="302">
        <v>0.214169645758856</v>
      </c>
      <c r="G791" s="302">
        <v>0.138961130245308</v>
      </c>
    </row>
    <row r="792" customFormat="1" spans="1:7">
      <c r="A792" s="93">
        <v>2119999</v>
      </c>
      <c r="B792" s="324" t="s">
        <v>732</v>
      </c>
      <c r="C792" s="304">
        <v>9231</v>
      </c>
      <c r="D792" s="88">
        <v>14227</v>
      </c>
      <c r="E792" s="88">
        <v>1977</v>
      </c>
      <c r="F792" s="306">
        <v>0.214169645758856</v>
      </c>
      <c r="G792" s="306">
        <v>0.138961130245308</v>
      </c>
    </row>
    <row r="793" customFormat="1" spans="1:7">
      <c r="A793" s="296">
        <v>212</v>
      </c>
      <c r="B793" s="325" t="s">
        <v>105</v>
      </c>
      <c r="C793" s="316">
        <f>SUM(C794+C805+C806+C809+C811+C813)</f>
        <v>3408</v>
      </c>
      <c r="D793" s="316">
        <f>SUM(D794+D805+D806+D809+D811+D813)</f>
        <v>9559</v>
      </c>
      <c r="E793" s="316">
        <f>SUM(E794+E805+E806+E809+E811+E813)</f>
        <v>2165</v>
      </c>
      <c r="F793" s="317">
        <v>0.635269953051643</v>
      </c>
      <c r="G793" s="299">
        <v>0.226488126373052</v>
      </c>
    </row>
    <row r="794" customFormat="1" spans="1:7">
      <c r="A794" s="300">
        <v>21201</v>
      </c>
      <c r="B794" s="323" t="s">
        <v>733</v>
      </c>
      <c r="C794" s="86">
        <v>478</v>
      </c>
      <c r="D794" s="86">
        <v>623</v>
      </c>
      <c r="E794" s="86">
        <v>599</v>
      </c>
      <c r="F794" s="302">
        <v>1.25313807531381</v>
      </c>
      <c r="G794" s="302">
        <v>0.961476725521669</v>
      </c>
    </row>
    <row r="795" customFormat="1" spans="1:7">
      <c r="A795" s="93">
        <v>2120101</v>
      </c>
      <c r="B795" s="324" t="s">
        <v>156</v>
      </c>
      <c r="C795" s="304">
        <v>119</v>
      </c>
      <c r="D795" s="88">
        <v>140</v>
      </c>
      <c r="E795" s="88">
        <v>166</v>
      </c>
      <c r="F795" s="306">
        <v>1.39495798319328</v>
      </c>
      <c r="G795" s="306">
        <v>1.18571428571429</v>
      </c>
    </row>
    <row r="796" customFormat="1" spans="1:7">
      <c r="A796" s="93">
        <v>2120102</v>
      </c>
      <c r="B796" s="324" t="s">
        <v>157</v>
      </c>
      <c r="C796" s="304">
        <v>0</v>
      </c>
      <c r="D796" s="88">
        <v>0</v>
      </c>
      <c r="E796" s="88"/>
      <c r="F796" s="306" t="e">
        <v>#DIV/0!</v>
      </c>
      <c r="G796" s="306" t="e">
        <v>#DIV/0!</v>
      </c>
    </row>
    <row r="797" customFormat="1" spans="1:7">
      <c r="A797" s="93">
        <v>2120103</v>
      </c>
      <c r="B797" s="324" t="s">
        <v>158</v>
      </c>
      <c r="C797" s="304">
        <v>0</v>
      </c>
      <c r="D797" s="88">
        <v>0</v>
      </c>
      <c r="E797" s="88"/>
      <c r="F797" s="306" t="e">
        <v>#DIV/0!</v>
      </c>
      <c r="G797" s="306" t="e">
        <v>#DIV/0!</v>
      </c>
    </row>
    <row r="798" customFormat="1" spans="1:7">
      <c r="A798" s="93">
        <v>2120104</v>
      </c>
      <c r="B798" s="324" t="s">
        <v>734</v>
      </c>
      <c r="C798" s="304">
        <v>272</v>
      </c>
      <c r="D798" s="88">
        <v>270</v>
      </c>
      <c r="E798" s="88">
        <v>260</v>
      </c>
      <c r="F798" s="306">
        <v>0.955882352941177</v>
      </c>
      <c r="G798" s="306">
        <v>0.962962962962963</v>
      </c>
    </row>
    <row r="799" customFormat="1" spans="1:7">
      <c r="A799" s="93">
        <v>2120105</v>
      </c>
      <c r="B799" s="324" t="s">
        <v>735</v>
      </c>
      <c r="C799" s="304">
        <v>0</v>
      </c>
      <c r="D799" s="88">
        <v>0</v>
      </c>
      <c r="E799" s="88"/>
      <c r="F799" s="306" t="e">
        <v>#DIV/0!</v>
      </c>
      <c r="G799" s="306" t="e">
        <v>#DIV/0!</v>
      </c>
    </row>
    <row r="800" customFormat="1" spans="1:7">
      <c r="A800" s="93">
        <v>2120106</v>
      </c>
      <c r="B800" s="324" t="s">
        <v>736</v>
      </c>
      <c r="C800" s="304">
        <v>0</v>
      </c>
      <c r="D800" s="88">
        <v>0</v>
      </c>
      <c r="E800" s="88">
        <v>4</v>
      </c>
      <c r="F800" s="306" t="e">
        <v>#DIV/0!</v>
      </c>
      <c r="G800" s="306" t="e">
        <v>#DIV/0!</v>
      </c>
    </row>
    <row r="801" customFormat="1" spans="1:7">
      <c r="A801" s="93">
        <v>2120107</v>
      </c>
      <c r="B801" s="324" t="s">
        <v>737</v>
      </c>
      <c r="C801" s="304">
        <v>0</v>
      </c>
      <c r="D801" s="88">
        <v>0</v>
      </c>
      <c r="E801" s="88"/>
      <c r="F801" s="306" t="e">
        <v>#DIV/0!</v>
      </c>
      <c r="G801" s="306" t="e">
        <v>#DIV/0!</v>
      </c>
    </row>
    <row r="802" customFormat="1" spans="1:7">
      <c r="A802" s="93">
        <v>2120109</v>
      </c>
      <c r="B802" s="324" t="s">
        <v>738</v>
      </c>
      <c r="C802" s="304">
        <v>0</v>
      </c>
      <c r="D802" s="88">
        <v>0</v>
      </c>
      <c r="E802" s="88"/>
      <c r="F802" s="306" t="e">
        <v>#DIV/0!</v>
      </c>
      <c r="G802" s="306" t="e">
        <v>#DIV/0!</v>
      </c>
    </row>
    <row r="803" customFormat="1" spans="1:7">
      <c r="A803" s="93">
        <v>2120110</v>
      </c>
      <c r="B803" s="324" t="s">
        <v>739</v>
      </c>
      <c r="C803" s="304">
        <v>0</v>
      </c>
      <c r="D803" s="88">
        <v>0</v>
      </c>
      <c r="E803" s="88"/>
      <c r="F803" s="306" t="e">
        <v>#DIV/0!</v>
      </c>
      <c r="G803" s="306" t="e">
        <v>#DIV/0!</v>
      </c>
    </row>
    <row r="804" customFormat="1" spans="1:7">
      <c r="A804" s="93">
        <v>2120199</v>
      </c>
      <c r="B804" s="324" t="s">
        <v>740</v>
      </c>
      <c r="C804" s="304">
        <v>87</v>
      </c>
      <c r="D804" s="88">
        <v>213</v>
      </c>
      <c r="E804" s="88">
        <v>169</v>
      </c>
      <c r="F804" s="306">
        <v>1.94252873563218</v>
      </c>
      <c r="G804" s="306">
        <v>0.793427230046948</v>
      </c>
    </row>
    <row r="805" customFormat="1" spans="1:7">
      <c r="A805" s="300">
        <v>21202</v>
      </c>
      <c r="B805" s="323" t="s">
        <v>741</v>
      </c>
      <c r="C805" s="86"/>
      <c r="D805" s="86"/>
      <c r="E805" s="86">
        <v>22</v>
      </c>
      <c r="F805" s="302" t="e">
        <v>#DIV/0!</v>
      </c>
      <c r="G805" s="302" t="e">
        <v>#DIV/0!</v>
      </c>
    </row>
    <row r="806" customFormat="1" spans="1:7">
      <c r="A806" s="300">
        <v>21203</v>
      </c>
      <c r="B806" s="323" t="s">
        <v>742</v>
      </c>
      <c r="C806" s="86">
        <v>39</v>
      </c>
      <c r="D806" s="86">
        <v>77</v>
      </c>
      <c r="E806" s="86">
        <v>157</v>
      </c>
      <c r="F806" s="302">
        <v>4.02564102564103</v>
      </c>
      <c r="G806" s="302">
        <v>2.03896103896104</v>
      </c>
    </row>
    <row r="807" customFormat="1" spans="1:7">
      <c r="A807" s="93">
        <v>2120303</v>
      </c>
      <c r="B807" s="324" t="s">
        <v>743</v>
      </c>
      <c r="C807" s="304">
        <v>39</v>
      </c>
      <c r="D807" s="88">
        <v>39</v>
      </c>
      <c r="E807" s="88">
        <v>157</v>
      </c>
      <c r="F807" s="306">
        <v>4.02564102564103</v>
      </c>
      <c r="G807" s="306">
        <v>4.02564102564103</v>
      </c>
    </row>
    <row r="808" customFormat="1" spans="1:7">
      <c r="A808" s="93">
        <v>2120399</v>
      </c>
      <c r="B808" s="324" t="s">
        <v>744</v>
      </c>
      <c r="C808" s="304">
        <v>0</v>
      </c>
      <c r="D808" s="88">
        <v>38</v>
      </c>
      <c r="E808" s="88"/>
      <c r="F808" s="306" t="e">
        <v>#DIV/0!</v>
      </c>
      <c r="G808" s="306">
        <v>0</v>
      </c>
    </row>
    <row r="809" customFormat="1" spans="1:7">
      <c r="A809" s="300">
        <v>21205</v>
      </c>
      <c r="B809" s="323" t="s">
        <v>745</v>
      </c>
      <c r="C809" s="86">
        <v>55</v>
      </c>
      <c r="D809" s="86">
        <v>63</v>
      </c>
      <c r="E809" s="86">
        <v>30</v>
      </c>
      <c r="F809" s="302">
        <v>0.545454545454545</v>
      </c>
      <c r="G809" s="302">
        <v>0.476190476190476</v>
      </c>
    </row>
    <row r="810" customFormat="1" spans="1:7">
      <c r="A810" s="93">
        <v>2120501</v>
      </c>
      <c r="B810" s="324" t="s">
        <v>746</v>
      </c>
      <c r="C810" s="88">
        <v>55</v>
      </c>
      <c r="D810" s="88">
        <v>63</v>
      </c>
      <c r="E810" s="88">
        <v>30</v>
      </c>
      <c r="F810" s="306">
        <v>0.545454545454545</v>
      </c>
      <c r="G810" s="306">
        <v>0.476190476190476</v>
      </c>
    </row>
    <row r="811" customFormat="1" spans="1:7">
      <c r="A811" s="300">
        <v>21206</v>
      </c>
      <c r="B811" s="323" t="s">
        <v>747</v>
      </c>
      <c r="C811" s="86">
        <v>0</v>
      </c>
      <c r="D811" s="86">
        <v>0</v>
      </c>
      <c r="E811" s="86">
        <v>0</v>
      </c>
      <c r="F811" s="302" t="e">
        <v>#DIV/0!</v>
      </c>
      <c r="G811" s="302" t="e">
        <v>#DIV/0!</v>
      </c>
    </row>
    <row r="812" customFormat="1" spans="1:7">
      <c r="A812" s="93">
        <v>2120601</v>
      </c>
      <c r="B812" s="324" t="s">
        <v>748</v>
      </c>
      <c r="C812" s="88"/>
      <c r="D812" s="88"/>
      <c r="E812" s="88"/>
      <c r="F812" s="306" t="e">
        <v>#DIV/0!</v>
      </c>
      <c r="G812" s="306" t="e">
        <v>#DIV/0!</v>
      </c>
    </row>
    <row r="813" customFormat="1" spans="1:7">
      <c r="A813" s="300">
        <v>21299</v>
      </c>
      <c r="B813" s="323" t="s">
        <v>749</v>
      </c>
      <c r="C813" s="86">
        <v>2836</v>
      </c>
      <c r="D813" s="86">
        <v>8796</v>
      </c>
      <c r="E813" s="86">
        <v>1357</v>
      </c>
      <c r="F813" s="302">
        <v>0.478490832157969</v>
      </c>
      <c r="G813" s="302">
        <v>0.154274670304684</v>
      </c>
    </row>
    <row r="814" customFormat="1" spans="1:7">
      <c r="A814" s="93">
        <v>2129999</v>
      </c>
      <c r="B814" s="324" t="s">
        <v>750</v>
      </c>
      <c r="C814" s="88">
        <v>2836</v>
      </c>
      <c r="D814" s="88">
        <v>8796</v>
      </c>
      <c r="E814" s="88">
        <v>1357</v>
      </c>
      <c r="F814" s="306">
        <v>0.478490832157969</v>
      </c>
      <c r="G814" s="306">
        <v>0.154274670304684</v>
      </c>
    </row>
    <row r="815" customFormat="1" spans="1:7">
      <c r="A815" s="296">
        <v>213</v>
      </c>
      <c r="B815" s="325" t="s">
        <v>106</v>
      </c>
      <c r="C815" s="316">
        <f>SUM(C816+C842+C864+C892+C903+C910+C916+C919)</f>
        <v>39659</v>
      </c>
      <c r="D815" s="316">
        <f>SUM(D816+D842+D864+D892+D903+D910+D916+D919)</f>
        <v>63057</v>
      </c>
      <c r="E815" s="316">
        <f>SUM(E816+E842+E864+E892+E903+E910+E916+E919)</f>
        <v>35119</v>
      </c>
      <c r="F815" s="317">
        <v>0.900779142187145</v>
      </c>
      <c r="G815" s="299">
        <v>0.566535039725962</v>
      </c>
    </row>
    <row r="816" customFormat="1" spans="1:7">
      <c r="A816" s="300">
        <v>21301</v>
      </c>
      <c r="B816" s="323" t="s">
        <v>751</v>
      </c>
      <c r="C816" s="86">
        <v>15096</v>
      </c>
      <c r="D816" s="86">
        <v>30638</v>
      </c>
      <c r="E816" s="86">
        <v>16428</v>
      </c>
      <c r="F816" s="302">
        <v>1.08843402225755</v>
      </c>
      <c r="G816" s="302">
        <v>0.536294797310529</v>
      </c>
    </row>
    <row r="817" customFormat="1" spans="1:7">
      <c r="A817" s="93">
        <v>2130101</v>
      </c>
      <c r="B817" s="324" t="s">
        <v>156</v>
      </c>
      <c r="C817" s="304">
        <v>372</v>
      </c>
      <c r="D817" s="88">
        <v>373</v>
      </c>
      <c r="E817" s="88">
        <v>165</v>
      </c>
      <c r="F817" s="306">
        <v>0.443548387096774</v>
      </c>
      <c r="G817" s="306">
        <v>0.442359249329759</v>
      </c>
    </row>
    <row r="818" customFormat="1" spans="1:7">
      <c r="A818" s="93">
        <v>2130102</v>
      </c>
      <c r="B818" s="324" t="s">
        <v>157</v>
      </c>
      <c r="C818" s="304">
        <v>0</v>
      </c>
      <c r="D818" s="88">
        <v>0</v>
      </c>
      <c r="E818" s="88"/>
      <c r="F818" s="306" t="e">
        <v>#DIV/0!</v>
      </c>
      <c r="G818" s="306" t="e">
        <v>#DIV/0!</v>
      </c>
    </row>
    <row r="819" customFormat="1" spans="1:7">
      <c r="A819" s="93">
        <v>2130103</v>
      </c>
      <c r="B819" s="324" t="s">
        <v>158</v>
      </c>
      <c r="C819" s="304">
        <v>0</v>
      </c>
      <c r="D819" s="88">
        <v>0</v>
      </c>
      <c r="E819" s="88"/>
      <c r="F819" s="306" t="e">
        <v>#DIV/0!</v>
      </c>
      <c r="G819" s="306" t="e">
        <v>#DIV/0!</v>
      </c>
    </row>
    <row r="820" customFormat="1" spans="1:7">
      <c r="A820" s="93">
        <v>2130104</v>
      </c>
      <c r="B820" s="324" t="s">
        <v>165</v>
      </c>
      <c r="C820" s="304">
        <v>2057</v>
      </c>
      <c r="D820" s="88">
        <v>2111</v>
      </c>
      <c r="E820" s="88">
        <v>2172</v>
      </c>
      <c r="F820" s="306">
        <v>1.05590666018474</v>
      </c>
      <c r="G820" s="306">
        <v>1.02889625769777</v>
      </c>
    </row>
    <row r="821" customFormat="1" spans="1:7">
      <c r="A821" s="93">
        <v>2130105</v>
      </c>
      <c r="B821" s="324" t="s">
        <v>752</v>
      </c>
      <c r="C821" s="304">
        <v>0</v>
      </c>
      <c r="D821" s="88">
        <v>0</v>
      </c>
      <c r="E821" s="88"/>
      <c r="F821" s="306" t="e">
        <v>#DIV/0!</v>
      </c>
      <c r="G821" s="306" t="e">
        <v>#DIV/0!</v>
      </c>
    </row>
    <row r="822" customFormat="1" spans="1:7">
      <c r="A822" s="93">
        <v>2130106</v>
      </c>
      <c r="B822" s="324" t="s">
        <v>753</v>
      </c>
      <c r="C822" s="304">
        <v>0</v>
      </c>
      <c r="D822" s="88">
        <v>0</v>
      </c>
      <c r="E822" s="88"/>
      <c r="F822" s="306" t="e">
        <v>#DIV/0!</v>
      </c>
      <c r="G822" s="306" t="e">
        <v>#DIV/0!</v>
      </c>
    </row>
    <row r="823" customFormat="1" spans="1:7">
      <c r="A823" s="93">
        <v>2130108</v>
      </c>
      <c r="B823" s="324" t="s">
        <v>754</v>
      </c>
      <c r="C823" s="304">
        <v>3</v>
      </c>
      <c r="D823" s="88">
        <v>50</v>
      </c>
      <c r="E823" s="88">
        <v>12</v>
      </c>
      <c r="F823" s="306">
        <v>4</v>
      </c>
      <c r="G823" s="306">
        <v>0.24</v>
      </c>
    </row>
    <row r="824" customFormat="1" spans="1:7">
      <c r="A824" s="93">
        <v>2130109</v>
      </c>
      <c r="B824" s="324" t="s">
        <v>755</v>
      </c>
      <c r="C824" s="304">
        <v>0</v>
      </c>
      <c r="D824" s="88">
        <v>0</v>
      </c>
      <c r="E824" s="88"/>
      <c r="F824" s="306" t="e">
        <v>#DIV/0!</v>
      </c>
      <c r="G824" s="306" t="e">
        <v>#DIV/0!</v>
      </c>
    </row>
    <row r="825" customFormat="1" spans="1:7">
      <c r="A825" s="93">
        <v>2130110</v>
      </c>
      <c r="B825" s="324" t="s">
        <v>756</v>
      </c>
      <c r="C825" s="304">
        <v>2</v>
      </c>
      <c r="D825" s="88">
        <v>0</v>
      </c>
      <c r="E825" s="88"/>
      <c r="F825" s="306">
        <v>0</v>
      </c>
      <c r="G825" s="306" t="e">
        <v>#DIV/0!</v>
      </c>
    </row>
    <row r="826" customFormat="1" spans="1:7">
      <c r="A826" s="93">
        <v>2130111</v>
      </c>
      <c r="B826" s="324" t="s">
        <v>757</v>
      </c>
      <c r="C826" s="304">
        <v>0</v>
      </c>
      <c r="D826" s="88">
        <v>0</v>
      </c>
      <c r="E826" s="88"/>
      <c r="F826" s="306" t="e">
        <v>#DIV/0!</v>
      </c>
      <c r="G826" s="306" t="e">
        <v>#DIV/0!</v>
      </c>
    </row>
    <row r="827" customFormat="1" spans="1:7">
      <c r="A827" s="93">
        <v>2130112</v>
      </c>
      <c r="B827" s="324" t="s">
        <v>758</v>
      </c>
      <c r="C827" s="304">
        <v>0</v>
      </c>
      <c r="D827" s="88">
        <v>0</v>
      </c>
      <c r="E827" s="88"/>
      <c r="F827" s="306" t="e">
        <v>#DIV/0!</v>
      </c>
      <c r="G827" s="306" t="e">
        <v>#DIV/0!</v>
      </c>
    </row>
    <row r="828" customFormat="1" spans="1:7">
      <c r="A828" s="93">
        <v>2130114</v>
      </c>
      <c r="B828" s="324" t="s">
        <v>759</v>
      </c>
      <c r="C828" s="304">
        <v>0</v>
      </c>
      <c r="D828" s="88">
        <v>0</v>
      </c>
      <c r="E828" s="88"/>
      <c r="F828" s="306" t="e">
        <v>#DIV/0!</v>
      </c>
      <c r="G828" s="306" t="e">
        <v>#DIV/0!</v>
      </c>
    </row>
    <row r="829" customFormat="1" spans="1:7">
      <c r="A829" s="93">
        <v>2130119</v>
      </c>
      <c r="B829" s="324" t="s">
        <v>760</v>
      </c>
      <c r="C829" s="304">
        <v>8</v>
      </c>
      <c r="D829" s="88">
        <v>19</v>
      </c>
      <c r="E829" s="88">
        <v>125</v>
      </c>
      <c r="F829" s="306">
        <v>16</v>
      </c>
      <c r="G829" s="306">
        <v>6.73684210526316</v>
      </c>
    </row>
    <row r="830" customFormat="1" spans="1:7">
      <c r="A830" s="93">
        <v>2130120</v>
      </c>
      <c r="B830" s="324" t="s">
        <v>761</v>
      </c>
      <c r="C830" s="304">
        <v>0</v>
      </c>
      <c r="D830" s="88">
        <v>0</v>
      </c>
      <c r="E830" s="88"/>
      <c r="F830" s="306" t="e">
        <v>#DIV/0!</v>
      </c>
      <c r="G830" s="306" t="e">
        <v>#DIV/0!</v>
      </c>
    </row>
    <row r="831" customFormat="1" spans="1:7">
      <c r="A831" s="93">
        <v>2130121</v>
      </c>
      <c r="B831" s="324" t="s">
        <v>762</v>
      </c>
      <c r="C831" s="304">
        <v>0</v>
      </c>
      <c r="D831" s="88">
        <v>0</v>
      </c>
      <c r="E831" s="88"/>
      <c r="F831" s="306" t="e">
        <v>#DIV/0!</v>
      </c>
      <c r="G831" s="306" t="e">
        <v>#DIV/0!</v>
      </c>
    </row>
    <row r="832" customFormat="1" spans="1:7">
      <c r="A832" s="93">
        <v>2130122</v>
      </c>
      <c r="B832" s="324" t="s">
        <v>763</v>
      </c>
      <c r="C832" s="304">
        <v>2699</v>
      </c>
      <c r="D832" s="88">
        <v>8628</v>
      </c>
      <c r="E832" s="88">
        <v>2406</v>
      </c>
      <c r="F832" s="306">
        <v>0.891441274546128</v>
      </c>
      <c r="G832" s="306">
        <v>0.278859527121001</v>
      </c>
    </row>
    <row r="833" customFormat="1" spans="1:7">
      <c r="A833" s="93">
        <v>2130124</v>
      </c>
      <c r="B833" s="324" t="s">
        <v>764</v>
      </c>
      <c r="C833" s="304">
        <v>0</v>
      </c>
      <c r="D833" s="88">
        <v>0</v>
      </c>
      <c r="E833" s="88"/>
      <c r="F833" s="306" t="e">
        <v>#DIV/0!</v>
      </c>
      <c r="G833" s="306" t="e">
        <v>#DIV/0!</v>
      </c>
    </row>
    <row r="834" customFormat="1" spans="1:7">
      <c r="A834" s="93">
        <v>2130125</v>
      </c>
      <c r="B834" s="324" t="s">
        <v>765</v>
      </c>
      <c r="C834" s="304">
        <v>80</v>
      </c>
      <c r="D834" s="88">
        <v>80</v>
      </c>
      <c r="E834" s="88"/>
      <c r="F834" s="306">
        <v>0</v>
      </c>
      <c r="G834" s="306">
        <v>0</v>
      </c>
    </row>
    <row r="835" customFormat="1" spans="1:7">
      <c r="A835" s="93">
        <v>2130126</v>
      </c>
      <c r="B835" s="324" t="s">
        <v>766</v>
      </c>
      <c r="C835" s="304">
        <v>42</v>
      </c>
      <c r="D835" s="88">
        <v>0</v>
      </c>
      <c r="E835" s="88">
        <v>186</v>
      </c>
      <c r="F835" s="306">
        <v>4.42857142857143</v>
      </c>
      <c r="G835" s="306" t="e">
        <v>#DIV/0!</v>
      </c>
    </row>
    <row r="836" customFormat="1" spans="1:7">
      <c r="A836" s="93">
        <v>2130135</v>
      </c>
      <c r="B836" s="324" t="s">
        <v>767</v>
      </c>
      <c r="C836" s="304">
        <v>4492</v>
      </c>
      <c r="D836" s="88">
        <v>11824</v>
      </c>
      <c r="E836" s="88">
        <v>7340</v>
      </c>
      <c r="F836" s="306">
        <v>1.6340160284951</v>
      </c>
      <c r="G836" s="306">
        <v>0.620771312584574</v>
      </c>
    </row>
    <row r="837" customFormat="1" spans="1:7">
      <c r="A837" s="93">
        <v>2130142</v>
      </c>
      <c r="B837" s="324" t="s">
        <v>768</v>
      </c>
      <c r="C837" s="304">
        <v>18</v>
      </c>
      <c r="D837" s="88">
        <v>1954</v>
      </c>
      <c r="E837" s="88">
        <v>375</v>
      </c>
      <c r="F837" s="306">
        <v>20.8333333333333</v>
      </c>
      <c r="G837" s="306">
        <v>0.191914022517912</v>
      </c>
    </row>
    <row r="838" customFormat="1" spans="1:7">
      <c r="A838" s="93">
        <v>2130148</v>
      </c>
      <c r="B838" s="324" t="s">
        <v>769</v>
      </c>
      <c r="C838" s="304">
        <v>0</v>
      </c>
      <c r="D838" s="88">
        <v>0</v>
      </c>
      <c r="E838" s="88"/>
      <c r="F838" s="306" t="e">
        <v>#DIV/0!</v>
      </c>
      <c r="G838" s="306" t="e">
        <v>#DIV/0!</v>
      </c>
    </row>
    <row r="839" customFormat="1" spans="1:7">
      <c r="A839" s="93">
        <v>2130152</v>
      </c>
      <c r="B839" s="324" t="s">
        <v>770</v>
      </c>
      <c r="C839" s="304">
        <v>0</v>
      </c>
      <c r="D839" s="88">
        <v>0</v>
      </c>
      <c r="E839" s="88"/>
      <c r="F839" s="306" t="e">
        <v>#DIV/0!</v>
      </c>
      <c r="G839" s="306" t="e">
        <v>#DIV/0!</v>
      </c>
    </row>
    <row r="840" customFormat="1" spans="1:7">
      <c r="A840" s="93">
        <v>2130153</v>
      </c>
      <c r="B840" s="324" t="s">
        <v>771</v>
      </c>
      <c r="C840" s="304">
        <v>2857</v>
      </c>
      <c r="D840" s="88">
        <v>2025</v>
      </c>
      <c r="E840" s="88">
        <v>431</v>
      </c>
      <c r="F840" s="306">
        <v>0.150857542877144</v>
      </c>
      <c r="G840" s="306">
        <v>0.21283950617284</v>
      </c>
    </row>
    <row r="841" customFormat="1" spans="1:7">
      <c r="A841" s="93">
        <v>2130199</v>
      </c>
      <c r="B841" s="324" t="s">
        <v>772</v>
      </c>
      <c r="C841" s="304">
        <v>2466</v>
      </c>
      <c r="D841" s="88">
        <v>3574</v>
      </c>
      <c r="E841" s="88">
        <v>3216</v>
      </c>
      <c r="F841" s="306">
        <v>1.30413625304136</v>
      </c>
      <c r="G841" s="306">
        <v>0.899832120872971</v>
      </c>
    </row>
    <row r="842" customFormat="1" spans="1:7">
      <c r="A842" s="300">
        <v>21302</v>
      </c>
      <c r="B842" s="323" t="s">
        <v>773</v>
      </c>
      <c r="C842" s="86">
        <v>2966</v>
      </c>
      <c r="D842" s="86">
        <v>3462</v>
      </c>
      <c r="E842" s="86">
        <v>3631</v>
      </c>
      <c r="F842" s="302">
        <v>1.2242076871207</v>
      </c>
      <c r="G842" s="302">
        <v>1.04881571346043</v>
      </c>
    </row>
    <row r="843" customFormat="1" spans="1:7">
      <c r="A843" s="93">
        <v>2130201</v>
      </c>
      <c r="B843" s="324" t="s">
        <v>156</v>
      </c>
      <c r="C843" s="304">
        <v>0</v>
      </c>
      <c r="D843" s="88">
        <v>0</v>
      </c>
      <c r="E843" s="88"/>
      <c r="F843" s="306" t="e">
        <v>#DIV/0!</v>
      </c>
      <c r="G843" s="306" t="e">
        <v>#DIV/0!</v>
      </c>
    </row>
    <row r="844" customFormat="1" spans="1:7">
      <c r="A844" s="93">
        <v>2130202</v>
      </c>
      <c r="B844" s="324" t="s">
        <v>157</v>
      </c>
      <c r="C844" s="304">
        <v>6</v>
      </c>
      <c r="D844" s="88">
        <v>6</v>
      </c>
      <c r="E844" s="88"/>
      <c r="F844" s="306">
        <v>0</v>
      </c>
      <c r="G844" s="306">
        <v>0</v>
      </c>
    </row>
    <row r="845" customFormat="1" spans="1:7">
      <c r="A845" s="93">
        <v>2130203</v>
      </c>
      <c r="B845" s="324" t="s">
        <v>158</v>
      </c>
      <c r="C845" s="304">
        <v>0</v>
      </c>
      <c r="D845" s="88">
        <v>0</v>
      </c>
      <c r="E845" s="88"/>
      <c r="F845" s="306" t="e">
        <v>#DIV/0!</v>
      </c>
      <c r="G845" s="306" t="e">
        <v>#DIV/0!</v>
      </c>
    </row>
    <row r="846" customFormat="1" spans="1:7">
      <c r="A846" s="93">
        <v>2130204</v>
      </c>
      <c r="B846" s="324" t="s">
        <v>774</v>
      </c>
      <c r="C846" s="304">
        <v>280</v>
      </c>
      <c r="D846" s="88">
        <v>277</v>
      </c>
      <c r="E846" s="88">
        <v>254</v>
      </c>
      <c r="F846" s="306">
        <v>0.903571428571429</v>
      </c>
      <c r="G846" s="306">
        <v>0.913357400722022</v>
      </c>
    </row>
    <row r="847" customFormat="1" spans="1:7">
      <c r="A847" s="93">
        <v>2130205</v>
      </c>
      <c r="B847" s="324" t="s">
        <v>775</v>
      </c>
      <c r="C847" s="304">
        <v>0</v>
      </c>
      <c r="D847" s="88">
        <v>0</v>
      </c>
      <c r="E847" s="88">
        <v>37</v>
      </c>
      <c r="F847" s="306" t="e">
        <v>#DIV/0!</v>
      </c>
      <c r="G847" s="306" t="e">
        <v>#DIV/0!</v>
      </c>
    </row>
    <row r="848" customFormat="1" spans="1:7">
      <c r="A848" s="93">
        <v>2130206</v>
      </c>
      <c r="B848" s="324" t="s">
        <v>776</v>
      </c>
      <c r="C848" s="304">
        <v>0</v>
      </c>
      <c r="D848" s="88">
        <v>0</v>
      </c>
      <c r="E848" s="88"/>
      <c r="F848" s="306" t="e">
        <v>#DIV/0!</v>
      </c>
      <c r="G848" s="306" t="e">
        <v>#DIV/0!</v>
      </c>
    </row>
    <row r="849" customFormat="1" spans="1:7">
      <c r="A849" s="93">
        <v>2130207</v>
      </c>
      <c r="B849" s="324" t="s">
        <v>777</v>
      </c>
      <c r="C849" s="304">
        <v>0</v>
      </c>
      <c r="D849" s="88">
        <v>0</v>
      </c>
      <c r="E849" s="88"/>
      <c r="F849" s="306" t="e">
        <v>#DIV/0!</v>
      </c>
      <c r="G849" s="306" t="e">
        <v>#DIV/0!</v>
      </c>
    </row>
    <row r="850" customFormat="1" spans="1:7">
      <c r="A850" s="93">
        <v>2130209</v>
      </c>
      <c r="B850" s="324" t="s">
        <v>778</v>
      </c>
      <c r="C850" s="304">
        <v>0</v>
      </c>
      <c r="D850" s="88">
        <v>0</v>
      </c>
      <c r="E850" s="88"/>
      <c r="F850" s="306" t="e">
        <v>#DIV/0!</v>
      </c>
      <c r="G850" s="306" t="e">
        <v>#DIV/0!</v>
      </c>
    </row>
    <row r="851" customFormat="1" spans="1:7">
      <c r="A851" s="93">
        <v>2130211</v>
      </c>
      <c r="B851" s="324" t="s">
        <v>779</v>
      </c>
      <c r="C851" s="304">
        <v>3</v>
      </c>
      <c r="D851" s="88">
        <v>3</v>
      </c>
      <c r="E851" s="88">
        <v>4</v>
      </c>
      <c r="F851" s="306">
        <v>1.33333333333333</v>
      </c>
      <c r="G851" s="306">
        <v>1.33333333333333</v>
      </c>
    </row>
    <row r="852" customFormat="1" spans="1:7">
      <c r="A852" s="93">
        <v>2130212</v>
      </c>
      <c r="B852" s="324" t="s">
        <v>780</v>
      </c>
      <c r="C852" s="304">
        <v>37</v>
      </c>
      <c r="D852" s="88">
        <v>37</v>
      </c>
      <c r="E852" s="88">
        <v>37</v>
      </c>
      <c r="F852" s="306">
        <v>1</v>
      </c>
      <c r="G852" s="306">
        <v>1</v>
      </c>
    </row>
    <row r="853" customFormat="1" spans="1:7">
      <c r="A853" s="93">
        <v>2130213</v>
      </c>
      <c r="B853" s="324" t="s">
        <v>781</v>
      </c>
      <c r="C853" s="304">
        <v>0</v>
      </c>
      <c r="D853" s="88">
        <v>0</v>
      </c>
      <c r="E853" s="88">
        <v>1</v>
      </c>
      <c r="F853" s="306" t="e">
        <v>#DIV/0!</v>
      </c>
      <c r="G853" s="306" t="e">
        <v>#DIV/0!</v>
      </c>
    </row>
    <row r="854" customFormat="1" spans="1:7">
      <c r="A854" s="93">
        <v>2130217</v>
      </c>
      <c r="B854" s="324" t="s">
        <v>782</v>
      </c>
      <c r="C854" s="304">
        <v>0</v>
      </c>
      <c r="D854" s="88">
        <v>0</v>
      </c>
      <c r="E854" s="88"/>
      <c r="F854" s="306" t="e">
        <v>#DIV/0!</v>
      </c>
      <c r="G854" s="306" t="e">
        <v>#DIV/0!</v>
      </c>
    </row>
    <row r="855" customFormat="1" spans="1:7">
      <c r="A855" s="93">
        <v>2130220</v>
      </c>
      <c r="B855" s="324" t="s">
        <v>783</v>
      </c>
      <c r="C855" s="304">
        <v>0</v>
      </c>
      <c r="D855" s="88">
        <v>0</v>
      </c>
      <c r="E855" s="88"/>
      <c r="F855" s="306" t="e">
        <v>#DIV/0!</v>
      </c>
      <c r="G855" s="306" t="e">
        <v>#DIV/0!</v>
      </c>
    </row>
    <row r="856" customFormat="1" spans="1:7">
      <c r="A856" s="93">
        <v>2130221</v>
      </c>
      <c r="B856" s="324" t="s">
        <v>784</v>
      </c>
      <c r="C856" s="304">
        <v>0</v>
      </c>
      <c r="D856" s="88">
        <v>0</v>
      </c>
      <c r="E856" s="88"/>
      <c r="F856" s="306" t="e">
        <v>#DIV/0!</v>
      </c>
      <c r="G856" s="306" t="e">
        <v>#DIV/0!</v>
      </c>
    </row>
    <row r="857" customFormat="1" spans="1:7">
      <c r="A857" s="93">
        <v>2130223</v>
      </c>
      <c r="B857" s="324" t="s">
        <v>785</v>
      </c>
      <c r="C857" s="304">
        <v>0</v>
      </c>
      <c r="D857" s="88">
        <v>0</v>
      </c>
      <c r="E857" s="88"/>
      <c r="F857" s="306" t="e">
        <v>#DIV/0!</v>
      </c>
      <c r="G857" s="306" t="e">
        <v>#DIV/0!</v>
      </c>
    </row>
    <row r="858" customFormat="1" spans="1:7">
      <c r="A858" s="93">
        <v>2130226</v>
      </c>
      <c r="B858" s="324" t="s">
        <v>786</v>
      </c>
      <c r="C858" s="304">
        <v>0</v>
      </c>
      <c r="D858" s="88">
        <v>0</v>
      </c>
      <c r="E858" s="88"/>
      <c r="F858" s="306" t="e">
        <v>#DIV/0!</v>
      </c>
      <c r="G858" s="306" t="e">
        <v>#DIV/0!</v>
      </c>
    </row>
    <row r="859" customFormat="1" spans="1:7">
      <c r="A859" s="93">
        <v>2130227</v>
      </c>
      <c r="B859" s="324" t="s">
        <v>787</v>
      </c>
      <c r="C859" s="304">
        <v>0</v>
      </c>
      <c r="D859" s="88">
        <v>0</v>
      </c>
      <c r="E859" s="88"/>
      <c r="F859" s="306" t="e">
        <v>#DIV/0!</v>
      </c>
      <c r="G859" s="306" t="e">
        <v>#DIV/0!</v>
      </c>
    </row>
    <row r="860" customFormat="1" spans="1:7">
      <c r="A860" s="93">
        <v>2130234</v>
      </c>
      <c r="B860" s="324" t="s">
        <v>788</v>
      </c>
      <c r="C860" s="304">
        <v>0</v>
      </c>
      <c r="D860" s="88">
        <v>53</v>
      </c>
      <c r="E860" s="88"/>
      <c r="F860" s="306" t="e">
        <v>#DIV/0!</v>
      </c>
      <c r="G860" s="306">
        <v>0</v>
      </c>
    </row>
    <row r="861" customFormat="1" spans="1:7">
      <c r="A861" s="93">
        <v>2130236</v>
      </c>
      <c r="B861" s="324" t="s">
        <v>789</v>
      </c>
      <c r="C861" s="304">
        <v>0</v>
      </c>
      <c r="D861" s="88">
        <v>0</v>
      </c>
      <c r="E861" s="88"/>
      <c r="F861" s="306" t="e">
        <v>#DIV/0!</v>
      </c>
      <c r="G861" s="306" t="e">
        <v>#DIV/0!</v>
      </c>
    </row>
    <row r="862" customFormat="1" spans="1:7">
      <c r="A862" s="93">
        <v>2130237</v>
      </c>
      <c r="B862" s="324" t="s">
        <v>758</v>
      </c>
      <c r="C862" s="304">
        <v>0</v>
      </c>
      <c r="D862" s="88">
        <v>0</v>
      </c>
      <c r="E862" s="88"/>
      <c r="F862" s="306" t="e">
        <v>#DIV/0!</v>
      </c>
      <c r="G862" s="306" t="e">
        <v>#DIV/0!</v>
      </c>
    </row>
    <row r="863" customFormat="1" spans="1:7">
      <c r="A863" s="93">
        <v>2130299</v>
      </c>
      <c r="B863" s="324" t="s">
        <v>790</v>
      </c>
      <c r="C863" s="304">
        <v>2640</v>
      </c>
      <c r="D863" s="88">
        <v>3086</v>
      </c>
      <c r="E863" s="88">
        <v>3298</v>
      </c>
      <c r="F863" s="306">
        <v>1.24924242424242</v>
      </c>
      <c r="G863" s="306">
        <v>1.06869734283863</v>
      </c>
    </row>
    <row r="864" customFormat="1" spans="1:7">
      <c r="A864" s="300">
        <v>21303</v>
      </c>
      <c r="B864" s="323" t="s">
        <v>791</v>
      </c>
      <c r="C864" s="86">
        <v>3956</v>
      </c>
      <c r="D864" s="86">
        <v>4218</v>
      </c>
      <c r="E864" s="86">
        <v>1010</v>
      </c>
      <c r="F864" s="302">
        <v>0.397118301314459</v>
      </c>
      <c r="G864" s="302">
        <v>0.372451398767188</v>
      </c>
    </row>
    <row r="865" customFormat="1" spans="1:7">
      <c r="A865" s="93">
        <v>2130301</v>
      </c>
      <c r="B865" s="324" t="s">
        <v>156</v>
      </c>
      <c r="C865" s="304">
        <v>5</v>
      </c>
      <c r="D865" s="88">
        <v>4</v>
      </c>
      <c r="E865" s="88"/>
      <c r="F865" s="306">
        <v>0</v>
      </c>
      <c r="G865" s="306">
        <v>0</v>
      </c>
    </row>
    <row r="866" customFormat="1" spans="1:7">
      <c r="A866" s="93">
        <v>2130302</v>
      </c>
      <c r="B866" s="324" t="s">
        <v>157</v>
      </c>
      <c r="C866" s="304">
        <v>0</v>
      </c>
      <c r="D866" s="88">
        <v>0</v>
      </c>
      <c r="E866" s="88"/>
      <c r="F866" s="306" t="e">
        <v>#DIV/0!</v>
      </c>
      <c r="G866" s="306" t="e">
        <v>#DIV/0!</v>
      </c>
    </row>
    <row r="867" customFormat="1" spans="1:7">
      <c r="A867" s="93">
        <v>2130303</v>
      </c>
      <c r="B867" s="324" t="s">
        <v>158</v>
      </c>
      <c r="C867" s="304">
        <v>0</v>
      </c>
      <c r="D867" s="88">
        <v>0</v>
      </c>
      <c r="E867" s="88"/>
      <c r="F867" s="306" t="e">
        <v>#DIV/0!</v>
      </c>
      <c r="G867" s="306" t="e">
        <v>#DIV/0!</v>
      </c>
    </row>
    <row r="868" customFormat="1" spans="1:7">
      <c r="A868" s="93">
        <v>2130304</v>
      </c>
      <c r="B868" s="324" t="s">
        <v>792</v>
      </c>
      <c r="C868" s="304">
        <v>0</v>
      </c>
      <c r="D868" s="88">
        <v>0</v>
      </c>
      <c r="E868" s="88"/>
      <c r="F868" s="306" t="e">
        <v>#DIV/0!</v>
      </c>
      <c r="G868" s="306" t="e">
        <v>#DIV/0!</v>
      </c>
    </row>
    <row r="869" customFormat="1" spans="1:7">
      <c r="A869" s="93">
        <v>2130305</v>
      </c>
      <c r="B869" s="324" t="s">
        <v>793</v>
      </c>
      <c r="C869" s="304">
        <v>3127</v>
      </c>
      <c r="D869" s="88">
        <v>2838</v>
      </c>
      <c r="E869" s="88">
        <v>54</v>
      </c>
      <c r="F869" s="306">
        <v>0.017268947873361</v>
      </c>
      <c r="G869" s="306">
        <v>0.0190274841437632</v>
      </c>
    </row>
    <row r="870" customFormat="1" spans="1:7">
      <c r="A870" s="93">
        <v>2130306</v>
      </c>
      <c r="B870" s="324" t="s">
        <v>794</v>
      </c>
      <c r="C870" s="304">
        <v>427</v>
      </c>
      <c r="D870" s="88">
        <v>347</v>
      </c>
      <c r="E870" s="88">
        <v>261</v>
      </c>
      <c r="F870" s="306">
        <v>0.611241217798595</v>
      </c>
      <c r="G870" s="306">
        <v>0.752161383285303</v>
      </c>
    </row>
    <row r="871" customFormat="1" spans="1:7">
      <c r="A871" s="93">
        <v>2130307</v>
      </c>
      <c r="B871" s="324" t="s">
        <v>795</v>
      </c>
      <c r="C871" s="304">
        <v>0</v>
      </c>
      <c r="D871" s="88">
        <v>0</v>
      </c>
      <c r="E871" s="88"/>
      <c r="F871" s="306" t="e">
        <v>#DIV/0!</v>
      </c>
      <c r="G871" s="306" t="e">
        <v>#DIV/0!</v>
      </c>
    </row>
    <row r="872" customFormat="1" spans="1:7">
      <c r="A872" s="93">
        <v>2130308</v>
      </c>
      <c r="B872" s="324" t="s">
        <v>796</v>
      </c>
      <c r="C872" s="304">
        <v>0</v>
      </c>
      <c r="D872" s="88">
        <v>0</v>
      </c>
      <c r="E872" s="88"/>
      <c r="F872" s="306" t="e">
        <v>#DIV/0!</v>
      </c>
      <c r="G872" s="306" t="e">
        <v>#DIV/0!</v>
      </c>
    </row>
    <row r="873" customFormat="1" spans="1:7">
      <c r="A873" s="93">
        <v>2130309</v>
      </c>
      <c r="B873" s="324" t="s">
        <v>797</v>
      </c>
      <c r="C873" s="304">
        <v>0</v>
      </c>
      <c r="D873" s="88">
        <v>0</v>
      </c>
      <c r="E873" s="88"/>
      <c r="F873" s="306" t="e">
        <v>#DIV/0!</v>
      </c>
      <c r="G873" s="306" t="e">
        <v>#DIV/0!</v>
      </c>
    </row>
    <row r="874" customFormat="1" spans="1:7">
      <c r="A874" s="93">
        <v>2130310</v>
      </c>
      <c r="B874" s="324" t="s">
        <v>798</v>
      </c>
      <c r="C874" s="304">
        <v>1</v>
      </c>
      <c r="D874" s="88">
        <v>1</v>
      </c>
      <c r="E874" s="88">
        <v>2</v>
      </c>
      <c r="F874" s="306">
        <v>2</v>
      </c>
      <c r="G874" s="306">
        <v>2</v>
      </c>
    </row>
    <row r="875" customFormat="1" spans="1:7">
      <c r="A875" s="93">
        <v>2130311</v>
      </c>
      <c r="B875" s="324" t="s">
        <v>799</v>
      </c>
      <c r="C875" s="304">
        <v>176</v>
      </c>
      <c r="D875" s="88">
        <v>150</v>
      </c>
      <c r="E875" s="88">
        <v>78</v>
      </c>
      <c r="F875" s="306">
        <v>0.443181818181818</v>
      </c>
      <c r="G875" s="306">
        <v>0.52</v>
      </c>
    </row>
    <row r="876" customFormat="1" spans="1:7">
      <c r="A876" s="93">
        <v>2130312</v>
      </c>
      <c r="B876" s="324" t="s">
        <v>800</v>
      </c>
      <c r="C876" s="304">
        <v>5</v>
      </c>
      <c r="D876" s="88">
        <v>5</v>
      </c>
      <c r="E876" s="88">
        <v>88</v>
      </c>
      <c r="F876" s="306">
        <v>17.6</v>
      </c>
      <c r="G876" s="306">
        <v>17.6</v>
      </c>
    </row>
    <row r="877" customFormat="1" spans="1:7">
      <c r="A877" s="93">
        <v>2130313</v>
      </c>
      <c r="B877" s="324" t="s">
        <v>801</v>
      </c>
      <c r="C877" s="304">
        <v>0</v>
      </c>
      <c r="D877" s="88">
        <v>0</v>
      </c>
      <c r="E877" s="88"/>
      <c r="F877" s="306" t="e">
        <v>#DIV/0!</v>
      </c>
      <c r="G877" s="306" t="e">
        <v>#DIV/0!</v>
      </c>
    </row>
    <row r="878" customFormat="1" spans="1:7">
      <c r="A878" s="93">
        <v>2130314</v>
      </c>
      <c r="B878" s="324" t="s">
        <v>802</v>
      </c>
      <c r="C878" s="304">
        <v>120</v>
      </c>
      <c r="D878" s="88">
        <v>143</v>
      </c>
      <c r="E878" s="88">
        <v>234</v>
      </c>
      <c r="F878" s="306">
        <v>1.95</v>
      </c>
      <c r="G878" s="306">
        <v>1.63636363636364</v>
      </c>
    </row>
    <row r="879" customFormat="1" spans="1:7">
      <c r="A879" s="93">
        <v>2130315</v>
      </c>
      <c r="B879" s="324" t="s">
        <v>803</v>
      </c>
      <c r="C879" s="304">
        <v>50</v>
      </c>
      <c r="D879" s="88">
        <v>0</v>
      </c>
      <c r="E879" s="88">
        <v>50</v>
      </c>
      <c r="F879" s="306">
        <v>1</v>
      </c>
      <c r="G879" s="306" t="e">
        <v>#DIV/0!</v>
      </c>
    </row>
    <row r="880" customFormat="1" spans="1:7">
      <c r="A880" s="93">
        <v>2130316</v>
      </c>
      <c r="B880" s="324" t="s">
        <v>804</v>
      </c>
      <c r="C880" s="304">
        <v>0</v>
      </c>
      <c r="D880" s="88">
        <v>0</v>
      </c>
      <c r="E880" s="88"/>
      <c r="F880" s="306" t="e">
        <v>#DIV/0!</v>
      </c>
      <c r="G880" s="306" t="e">
        <v>#DIV/0!</v>
      </c>
    </row>
    <row r="881" customFormat="1" spans="1:7">
      <c r="A881" s="93">
        <v>2130317</v>
      </c>
      <c r="B881" s="324" t="s">
        <v>805</v>
      </c>
      <c r="C881" s="304">
        <v>0</v>
      </c>
      <c r="D881" s="88">
        <v>0</v>
      </c>
      <c r="E881" s="88"/>
      <c r="F881" s="306" t="e">
        <v>#DIV/0!</v>
      </c>
      <c r="G881" s="306" t="e">
        <v>#DIV/0!</v>
      </c>
    </row>
    <row r="882" customFormat="1" spans="1:7">
      <c r="A882" s="93">
        <v>2130318</v>
      </c>
      <c r="B882" s="324" t="s">
        <v>806</v>
      </c>
      <c r="C882" s="304">
        <v>0</v>
      </c>
      <c r="D882" s="88">
        <v>0</v>
      </c>
      <c r="E882" s="88"/>
      <c r="F882" s="306" t="e">
        <v>#DIV/0!</v>
      </c>
      <c r="G882" s="306" t="e">
        <v>#DIV/0!</v>
      </c>
    </row>
    <row r="883" customFormat="1" spans="1:7">
      <c r="A883" s="93">
        <v>2130319</v>
      </c>
      <c r="B883" s="324" t="s">
        <v>807</v>
      </c>
      <c r="C883" s="304">
        <v>0</v>
      </c>
      <c r="D883" s="88">
        <v>0</v>
      </c>
      <c r="E883" s="88"/>
      <c r="F883" s="306" t="e">
        <v>#DIV/0!</v>
      </c>
      <c r="G883" s="306" t="e">
        <v>#DIV/0!</v>
      </c>
    </row>
    <row r="884" customFormat="1" spans="1:7">
      <c r="A884" s="93">
        <v>2130321</v>
      </c>
      <c r="B884" s="324" t="s">
        <v>808</v>
      </c>
      <c r="C884" s="304">
        <v>0</v>
      </c>
      <c r="D884" s="88">
        <v>0</v>
      </c>
      <c r="E884" s="88"/>
      <c r="F884" s="306" t="e">
        <v>#DIV/0!</v>
      </c>
      <c r="G884" s="306" t="e">
        <v>#DIV/0!</v>
      </c>
    </row>
    <row r="885" customFormat="1" spans="1:7">
      <c r="A885" s="93">
        <v>2130322</v>
      </c>
      <c r="B885" s="324" t="s">
        <v>809</v>
      </c>
      <c r="C885" s="304">
        <v>1</v>
      </c>
      <c r="D885" s="88">
        <v>1</v>
      </c>
      <c r="E885" s="88"/>
      <c r="F885" s="306">
        <v>0</v>
      </c>
      <c r="G885" s="306">
        <v>0</v>
      </c>
    </row>
    <row r="886" customFormat="1" spans="1:7">
      <c r="A886" s="93">
        <v>2130333</v>
      </c>
      <c r="B886" s="324" t="s">
        <v>785</v>
      </c>
      <c r="C886" s="304">
        <v>0</v>
      </c>
      <c r="D886" s="88">
        <v>0</v>
      </c>
      <c r="E886" s="88"/>
      <c r="F886" s="306" t="e">
        <v>#DIV/0!</v>
      </c>
      <c r="G886" s="306" t="e">
        <v>#DIV/0!</v>
      </c>
    </row>
    <row r="887" customFormat="1" spans="1:7">
      <c r="A887" s="93">
        <v>2130334</v>
      </c>
      <c r="B887" s="324" t="s">
        <v>810</v>
      </c>
      <c r="C887" s="304">
        <v>0</v>
      </c>
      <c r="D887" s="88">
        <v>0</v>
      </c>
      <c r="E887" s="88"/>
      <c r="F887" s="306" t="e">
        <v>#DIV/0!</v>
      </c>
      <c r="G887" s="306" t="e">
        <v>#DIV/0!</v>
      </c>
    </row>
    <row r="888" customFormat="1" spans="1:7">
      <c r="A888" s="93">
        <v>2130335</v>
      </c>
      <c r="B888" s="324" t="s">
        <v>811</v>
      </c>
      <c r="C888" s="304">
        <v>0</v>
      </c>
      <c r="D888" s="88">
        <v>0</v>
      </c>
      <c r="E888" s="88"/>
      <c r="F888" s="306" t="e">
        <v>#DIV/0!</v>
      </c>
      <c r="G888" s="306" t="e">
        <v>#DIV/0!</v>
      </c>
    </row>
    <row r="889" customFormat="1" spans="1:7">
      <c r="A889" s="93">
        <v>2130336</v>
      </c>
      <c r="B889" s="324" t="s">
        <v>812</v>
      </c>
      <c r="C889" s="304">
        <v>0</v>
      </c>
      <c r="D889" s="88">
        <v>0</v>
      </c>
      <c r="E889" s="88"/>
      <c r="F889" s="306" t="e">
        <v>#DIV/0!</v>
      </c>
      <c r="G889" s="306" t="e">
        <v>#DIV/0!</v>
      </c>
    </row>
    <row r="890" customFormat="1" spans="1:7">
      <c r="A890" s="93">
        <v>2130337</v>
      </c>
      <c r="B890" s="324" t="s">
        <v>813</v>
      </c>
      <c r="C890" s="304">
        <v>0</v>
      </c>
      <c r="D890" s="88">
        <v>0</v>
      </c>
      <c r="E890" s="88"/>
      <c r="F890" s="306" t="e">
        <v>#DIV/0!</v>
      </c>
      <c r="G890" s="306" t="e">
        <v>#DIV/0!</v>
      </c>
    </row>
    <row r="891" customFormat="1" spans="1:7">
      <c r="A891" s="93">
        <v>2130399</v>
      </c>
      <c r="B891" s="324" t="s">
        <v>814</v>
      </c>
      <c r="C891" s="304">
        <v>44</v>
      </c>
      <c r="D891" s="88">
        <v>729</v>
      </c>
      <c r="E891" s="88">
        <v>243</v>
      </c>
      <c r="F891" s="306">
        <v>18.2727272727273</v>
      </c>
      <c r="G891" s="306">
        <v>1.10288065843621</v>
      </c>
    </row>
    <row r="892" customFormat="1" spans="1:7">
      <c r="A892" s="300">
        <v>21305</v>
      </c>
      <c r="B892" s="323" t="s">
        <v>815</v>
      </c>
      <c r="C892" s="86">
        <v>14828</v>
      </c>
      <c r="D892" s="86">
        <v>16306</v>
      </c>
      <c r="E892" s="86">
        <v>10343</v>
      </c>
      <c r="F892" s="302">
        <v>0.697531696789857</v>
      </c>
      <c r="G892" s="302">
        <v>0.634306390285784</v>
      </c>
    </row>
    <row r="893" customFormat="1" spans="1:7">
      <c r="A893" s="93">
        <v>2130501</v>
      </c>
      <c r="B893" s="324" t="s">
        <v>156</v>
      </c>
      <c r="C893" s="304">
        <v>85</v>
      </c>
      <c r="D893" s="88">
        <v>97</v>
      </c>
      <c r="E893" s="88">
        <v>145</v>
      </c>
      <c r="F893" s="306">
        <v>1.70588235294118</v>
      </c>
      <c r="G893" s="306">
        <v>1.49484536082474</v>
      </c>
    </row>
    <row r="894" customFormat="1" spans="1:7">
      <c r="A894" s="93">
        <v>2130502</v>
      </c>
      <c r="B894" s="324" t="s">
        <v>157</v>
      </c>
      <c r="C894" s="304">
        <v>440</v>
      </c>
      <c r="D894" s="88">
        <v>374</v>
      </c>
      <c r="E894" s="88">
        <v>25</v>
      </c>
      <c r="F894" s="306">
        <v>0.0568181818181818</v>
      </c>
      <c r="G894" s="306">
        <v>0.0668449197860963</v>
      </c>
    </row>
    <row r="895" customFormat="1" spans="1:7">
      <c r="A895" s="93">
        <v>2130503</v>
      </c>
      <c r="B895" s="324" t="s">
        <v>158</v>
      </c>
      <c r="C895" s="304">
        <v>0</v>
      </c>
      <c r="D895" s="88">
        <v>0</v>
      </c>
      <c r="E895" s="88"/>
      <c r="F895" s="306" t="e">
        <v>#DIV/0!</v>
      </c>
      <c r="G895" s="306" t="e">
        <v>#DIV/0!</v>
      </c>
    </row>
    <row r="896" customFormat="1" spans="1:7">
      <c r="A896" s="93">
        <v>2130504</v>
      </c>
      <c r="B896" s="324" t="s">
        <v>816</v>
      </c>
      <c r="C896" s="304">
        <v>1529</v>
      </c>
      <c r="D896" s="88">
        <v>2148</v>
      </c>
      <c r="E896" s="88">
        <v>1422</v>
      </c>
      <c r="F896" s="306">
        <v>0.930019620667103</v>
      </c>
      <c r="G896" s="306">
        <v>0.662011173184358</v>
      </c>
    </row>
    <row r="897" customFormat="1" spans="1:7">
      <c r="A897" s="93">
        <v>2130505</v>
      </c>
      <c r="B897" s="324" t="s">
        <v>817</v>
      </c>
      <c r="C897" s="304">
        <v>12338</v>
      </c>
      <c r="D897" s="88">
        <v>13248</v>
      </c>
      <c r="E897" s="88">
        <v>8205</v>
      </c>
      <c r="F897" s="306">
        <v>0.665018641595072</v>
      </c>
      <c r="G897" s="306">
        <v>0.619338768115942</v>
      </c>
    </row>
    <row r="898" customFormat="1" spans="1:7">
      <c r="A898" s="93">
        <v>2130506</v>
      </c>
      <c r="B898" s="324" t="s">
        <v>818</v>
      </c>
      <c r="C898" s="304">
        <v>0</v>
      </c>
      <c r="D898" s="88">
        <v>0</v>
      </c>
      <c r="E898" s="88"/>
      <c r="F898" s="306" t="e">
        <v>#DIV/0!</v>
      </c>
      <c r="G898" s="306" t="e">
        <v>#DIV/0!</v>
      </c>
    </row>
    <row r="899" customFormat="1" spans="1:7">
      <c r="A899" s="93">
        <v>2130507</v>
      </c>
      <c r="B899" s="324" t="s">
        <v>819</v>
      </c>
      <c r="C899" s="304">
        <v>0</v>
      </c>
      <c r="D899" s="88">
        <v>0</v>
      </c>
      <c r="E899" s="88"/>
      <c r="F899" s="306" t="e">
        <v>#DIV/0!</v>
      </c>
      <c r="G899" s="306" t="e">
        <v>#DIV/0!</v>
      </c>
    </row>
    <row r="900" customFormat="1" spans="1:7">
      <c r="A900" s="93">
        <v>2130508</v>
      </c>
      <c r="B900" s="324" t="s">
        <v>820</v>
      </c>
      <c r="C900" s="304">
        <v>0</v>
      </c>
      <c r="D900" s="88">
        <v>0</v>
      </c>
      <c r="E900" s="88"/>
      <c r="F900" s="306" t="e">
        <v>#DIV/0!</v>
      </c>
      <c r="G900" s="306" t="e">
        <v>#DIV/0!</v>
      </c>
    </row>
    <row r="901" customFormat="1" spans="1:7">
      <c r="A901" s="93">
        <v>2130550</v>
      </c>
      <c r="B901" s="324" t="s">
        <v>165</v>
      </c>
      <c r="C901" s="304">
        <v>5</v>
      </c>
      <c r="D901" s="88">
        <v>13</v>
      </c>
      <c r="E901" s="88">
        <v>6</v>
      </c>
      <c r="F901" s="306">
        <v>1.2</v>
      </c>
      <c r="G901" s="306">
        <v>0.461538461538462</v>
      </c>
    </row>
    <row r="902" customFormat="1" spans="1:7">
      <c r="A902" s="93">
        <v>2130599</v>
      </c>
      <c r="B902" s="324" t="s">
        <v>821</v>
      </c>
      <c r="C902" s="304">
        <v>431</v>
      </c>
      <c r="D902" s="88">
        <v>426</v>
      </c>
      <c r="E902" s="88">
        <v>540</v>
      </c>
      <c r="F902" s="306">
        <v>1.25290023201856</v>
      </c>
      <c r="G902" s="306">
        <v>1.26760563380282</v>
      </c>
    </row>
    <row r="903" customFormat="1" spans="1:7">
      <c r="A903" s="300">
        <v>21307</v>
      </c>
      <c r="B903" s="323" t="s">
        <v>822</v>
      </c>
      <c r="C903" s="86">
        <v>1807</v>
      </c>
      <c r="D903" s="86">
        <v>2089</v>
      </c>
      <c r="E903" s="86">
        <v>1547</v>
      </c>
      <c r="F903" s="302">
        <v>0.878804648588821</v>
      </c>
      <c r="G903" s="302">
        <v>0.760172331258976</v>
      </c>
    </row>
    <row r="904" customFormat="1" spans="1:7">
      <c r="A904" s="93">
        <v>2130701</v>
      </c>
      <c r="B904" s="324" t="s">
        <v>823</v>
      </c>
      <c r="C904" s="304">
        <v>98</v>
      </c>
      <c r="D904" s="88">
        <v>0</v>
      </c>
      <c r="E904" s="88">
        <v>98</v>
      </c>
      <c r="F904" s="306">
        <v>1.41836734693878</v>
      </c>
      <c r="G904" s="306" t="e">
        <v>#DIV/0!</v>
      </c>
    </row>
    <row r="905" customFormat="1" spans="1:7">
      <c r="A905" s="93">
        <v>2130704</v>
      </c>
      <c r="B905" s="324" t="s">
        <v>824</v>
      </c>
      <c r="C905" s="304">
        <v>0</v>
      </c>
      <c r="D905" s="88">
        <v>0</v>
      </c>
      <c r="E905" s="88"/>
      <c r="F905" s="306" t="e">
        <v>#DIV/0!</v>
      </c>
      <c r="G905" s="306" t="e">
        <v>#DIV/0!</v>
      </c>
    </row>
    <row r="906" customFormat="1" spans="1:7">
      <c r="A906" s="93">
        <v>2130705</v>
      </c>
      <c r="B906" s="324" t="s">
        <v>825</v>
      </c>
      <c r="C906" s="304">
        <v>1309</v>
      </c>
      <c r="D906" s="88">
        <v>1794</v>
      </c>
      <c r="E906" s="88">
        <v>1349</v>
      </c>
      <c r="F906" s="306">
        <v>1.0305576776165</v>
      </c>
      <c r="G906" s="306">
        <v>0.751950947603122</v>
      </c>
    </row>
    <row r="907" customFormat="1" spans="1:7">
      <c r="A907" s="93">
        <v>2130706</v>
      </c>
      <c r="B907" s="324" t="s">
        <v>826</v>
      </c>
      <c r="C907" s="304">
        <v>400</v>
      </c>
      <c r="D907" s="88">
        <v>295</v>
      </c>
      <c r="E907" s="88">
        <v>100</v>
      </c>
      <c r="F907" s="306">
        <v>0.25</v>
      </c>
      <c r="G907" s="306">
        <v>0.338983050847458</v>
      </c>
    </row>
    <row r="908" customFormat="1" spans="1:7">
      <c r="A908" s="93">
        <v>2130707</v>
      </c>
      <c r="B908" s="324" t="s">
        <v>827</v>
      </c>
      <c r="C908" s="304">
        <v>0</v>
      </c>
      <c r="D908" s="88">
        <v>0</v>
      </c>
      <c r="E908" s="88"/>
      <c r="F908" s="306" t="e">
        <v>#DIV/0!</v>
      </c>
      <c r="G908" s="306" t="e">
        <v>#DIV/0!</v>
      </c>
    </row>
    <row r="909" customFormat="1" spans="1:7">
      <c r="A909" s="93">
        <v>2130799</v>
      </c>
      <c r="B909" s="324" t="s">
        <v>828</v>
      </c>
      <c r="C909" s="304">
        <v>0</v>
      </c>
      <c r="D909" s="88">
        <v>0</v>
      </c>
      <c r="E909" s="88"/>
      <c r="F909" s="306" t="e">
        <v>#DIV/0!</v>
      </c>
      <c r="G909" s="306" t="e">
        <v>#DIV/0!</v>
      </c>
    </row>
    <row r="910" customFormat="1" spans="1:7">
      <c r="A910" s="300">
        <v>21308</v>
      </c>
      <c r="B910" s="323" t="s">
        <v>829</v>
      </c>
      <c r="C910" s="86">
        <v>816</v>
      </c>
      <c r="D910" s="86">
        <v>1106</v>
      </c>
      <c r="E910" s="86">
        <v>1210</v>
      </c>
      <c r="F910" s="302">
        <v>1.4828431372549</v>
      </c>
      <c r="G910" s="302">
        <v>1.09403254972875</v>
      </c>
    </row>
    <row r="911" customFormat="1" spans="1:7">
      <c r="A911" s="93">
        <v>2130801</v>
      </c>
      <c r="B911" s="324" t="s">
        <v>830</v>
      </c>
      <c r="C911" s="304">
        <v>0</v>
      </c>
      <c r="D911" s="88">
        <v>94</v>
      </c>
      <c r="E911" s="88"/>
      <c r="F911" s="306" t="e">
        <v>#DIV/0!</v>
      </c>
      <c r="G911" s="306">
        <v>0</v>
      </c>
    </row>
    <row r="912" customFormat="1" spans="1:7">
      <c r="A912" s="93">
        <v>2130803</v>
      </c>
      <c r="B912" s="324" t="s">
        <v>831</v>
      </c>
      <c r="C912" s="304">
        <v>801</v>
      </c>
      <c r="D912" s="88">
        <v>1012</v>
      </c>
      <c r="E912" s="88">
        <v>1195</v>
      </c>
      <c r="F912" s="306">
        <v>1.49188514357054</v>
      </c>
      <c r="G912" s="306">
        <v>1.18083003952569</v>
      </c>
    </row>
    <row r="913" customFormat="1" spans="1:7">
      <c r="A913" s="93">
        <v>2130804</v>
      </c>
      <c r="B913" s="324" t="s">
        <v>832</v>
      </c>
      <c r="C913" s="304">
        <v>15</v>
      </c>
      <c r="D913" s="88">
        <v>0</v>
      </c>
      <c r="E913" s="88">
        <v>15</v>
      </c>
      <c r="F913" s="306">
        <v>1</v>
      </c>
      <c r="G913" s="306" t="e">
        <v>#DIV/0!</v>
      </c>
    </row>
    <row r="914" customFormat="1" spans="1:7">
      <c r="A914" s="93">
        <v>2130805</v>
      </c>
      <c r="B914" s="324" t="s">
        <v>833</v>
      </c>
      <c r="C914" s="304">
        <v>0</v>
      </c>
      <c r="D914" s="88">
        <v>0</v>
      </c>
      <c r="E914" s="88"/>
      <c r="F914" s="306" t="e">
        <v>#DIV/0!</v>
      </c>
      <c r="G914" s="306" t="e">
        <v>#DIV/0!</v>
      </c>
    </row>
    <row r="915" customFormat="1" spans="1:7">
      <c r="A915" s="93">
        <v>2130899</v>
      </c>
      <c r="B915" s="324" t="s">
        <v>834</v>
      </c>
      <c r="C915" s="304">
        <v>0</v>
      </c>
      <c r="D915" s="88">
        <v>0</v>
      </c>
      <c r="E915" s="88"/>
      <c r="F915" s="306" t="e">
        <v>#DIV/0!</v>
      </c>
      <c r="G915" s="306" t="e">
        <v>#DIV/0!</v>
      </c>
    </row>
    <row r="916" customFormat="1" spans="1:7">
      <c r="A916" s="300">
        <v>21309</v>
      </c>
      <c r="B916" s="323" t="s">
        <v>835</v>
      </c>
      <c r="C916" s="86">
        <v>0</v>
      </c>
      <c r="D916" s="86">
        <v>0</v>
      </c>
      <c r="E916" s="86">
        <v>0</v>
      </c>
      <c r="F916" s="302" t="e">
        <v>#DIV/0!</v>
      </c>
      <c r="G916" s="302" t="e">
        <v>#DIV/0!</v>
      </c>
    </row>
    <row r="917" customFormat="1" spans="1:7">
      <c r="A917" s="93">
        <v>2130901</v>
      </c>
      <c r="B917" s="324" t="s">
        <v>836</v>
      </c>
      <c r="C917" s="88"/>
      <c r="D917" s="88"/>
      <c r="E917" s="88"/>
      <c r="F917" s="306" t="e">
        <v>#DIV/0!</v>
      </c>
      <c r="G917" s="306" t="e">
        <v>#DIV/0!</v>
      </c>
    </row>
    <row r="918" customFormat="1" spans="1:7">
      <c r="A918" s="93">
        <v>2130999</v>
      </c>
      <c r="B918" s="324" t="s">
        <v>837</v>
      </c>
      <c r="C918" s="88"/>
      <c r="D918" s="88"/>
      <c r="E918" s="88"/>
      <c r="F918" s="306" t="e">
        <v>#DIV/0!</v>
      </c>
      <c r="G918" s="306" t="e">
        <v>#DIV/0!</v>
      </c>
    </row>
    <row r="919" customFormat="1" spans="1:7">
      <c r="A919" s="300">
        <v>21399</v>
      </c>
      <c r="B919" s="323" t="s">
        <v>838</v>
      </c>
      <c r="C919" s="86">
        <v>190</v>
      </c>
      <c r="D919" s="86">
        <v>5238</v>
      </c>
      <c r="E919" s="86">
        <v>950</v>
      </c>
      <c r="F919" s="302">
        <v>5</v>
      </c>
      <c r="G919" s="302">
        <v>0.181366933944254</v>
      </c>
    </row>
    <row r="920" customFormat="1" spans="1:7">
      <c r="A920" s="93">
        <v>2139901</v>
      </c>
      <c r="B920" s="324" t="s">
        <v>839</v>
      </c>
      <c r="C920" s="304">
        <v>0</v>
      </c>
      <c r="D920" s="88">
        <v>0</v>
      </c>
      <c r="E920" s="88"/>
      <c r="F920" s="306" t="e">
        <v>#DIV/0!</v>
      </c>
      <c r="G920" s="306" t="e">
        <v>#DIV/0!</v>
      </c>
    </row>
    <row r="921" customFormat="1" spans="1:7">
      <c r="A921" s="93">
        <v>2139999</v>
      </c>
      <c r="B921" s="324" t="s">
        <v>840</v>
      </c>
      <c r="C921" s="304">
        <v>190</v>
      </c>
      <c r="D921" s="88">
        <v>5238</v>
      </c>
      <c r="E921" s="88">
        <v>950</v>
      </c>
      <c r="F921" s="306">
        <v>5</v>
      </c>
      <c r="G921" s="306">
        <v>0.181366933944254</v>
      </c>
    </row>
    <row r="922" customFormat="1" spans="1:7">
      <c r="A922" s="296">
        <v>214</v>
      </c>
      <c r="B922" s="325" t="s">
        <v>107</v>
      </c>
      <c r="C922" s="316">
        <f>SUM(C923+C945++C955+C965+C972+C977)</f>
        <v>1274</v>
      </c>
      <c r="D922" s="316">
        <f>SUM(D923+D945++D955+D965+D972+D977)</f>
        <v>4237</v>
      </c>
      <c r="E922" s="316">
        <f>SUM(E923+E945++E955+E965+E972+E977)</f>
        <v>4919</v>
      </c>
      <c r="F922" s="317">
        <v>3.86028257456829</v>
      </c>
      <c r="G922" s="299">
        <v>1.1607269294312</v>
      </c>
    </row>
    <row r="923" customFormat="1" spans="1:7">
      <c r="A923" s="300">
        <v>21401</v>
      </c>
      <c r="B923" s="323" t="s">
        <v>841</v>
      </c>
      <c r="C923" s="86">
        <v>789</v>
      </c>
      <c r="D923" s="86">
        <v>1634</v>
      </c>
      <c r="E923" s="86">
        <v>2406</v>
      </c>
      <c r="F923" s="302">
        <v>3.04942965779468</v>
      </c>
      <c r="G923" s="302">
        <v>1.47246022031824</v>
      </c>
    </row>
    <row r="924" customFormat="1" spans="1:7">
      <c r="A924" s="93">
        <v>2140101</v>
      </c>
      <c r="B924" s="324" t="s">
        <v>156</v>
      </c>
      <c r="C924" s="304">
        <v>145</v>
      </c>
      <c r="D924" s="88">
        <v>150</v>
      </c>
      <c r="E924" s="88">
        <v>140</v>
      </c>
      <c r="F924" s="306">
        <v>0.96551724137931</v>
      </c>
      <c r="G924" s="306">
        <v>0.933333333333333</v>
      </c>
    </row>
    <row r="925" customFormat="1" spans="1:7">
      <c r="A925" s="93">
        <v>2140102</v>
      </c>
      <c r="B925" s="324" t="s">
        <v>157</v>
      </c>
      <c r="C925" s="304">
        <v>0</v>
      </c>
      <c r="D925" s="88">
        <v>0</v>
      </c>
      <c r="E925" s="88"/>
      <c r="F925" s="306" t="e">
        <v>#DIV/0!</v>
      </c>
      <c r="G925" s="306" t="e">
        <v>#DIV/0!</v>
      </c>
    </row>
    <row r="926" customFormat="1" spans="1:7">
      <c r="A926" s="93">
        <v>2140103</v>
      </c>
      <c r="B926" s="324" t="s">
        <v>158</v>
      </c>
      <c r="C926" s="304">
        <v>0</v>
      </c>
      <c r="D926" s="88">
        <v>0</v>
      </c>
      <c r="E926" s="88"/>
      <c r="F926" s="306" t="e">
        <v>#DIV/0!</v>
      </c>
      <c r="G926" s="306" t="e">
        <v>#DIV/0!</v>
      </c>
    </row>
    <row r="927" customFormat="1" spans="1:7">
      <c r="A927" s="93">
        <v>2140104</v>
      </c>
      <c r="B927" s="324" t="s">
        <v>842</v>
      </c>
      <c r="C927" s="304"/>
      <c r="D927" s="88">
        <v>728</v>
      </c>
      <c r="E927" s="88">
        <v>507</v>
      </c>
      <c r="F927" s="306" t="e">
        <v>#DIV/0!</v>
      </c>
      <c r="G927" s="306">
        <v>0.696428571428571</v>
      </c>
    </row>
    <row r="928" customFormat="1" spans="1:7">
      <c r="A928" s="93">
        <v>2140106</v>
      </c>
      <c r="B928" s="324" t="s">
        <v>843</v>
      </c>
      <c r="C928" s="304">
        <v>522</v>
      </c>
      <c r="D928" s="88">
        <v>552</v>
      </c>
      <c r="E928" s="88">
        <v>1592</v>
      </c>
      <c r="F928" s="306">
        <v>3.04980842911877</v>
      </c>
      <c r="G928" s="306">
        <v>2.88405797101449</v>
      </c>
    </row>
    <row r="929" customFormat="1" spans="1:7">
      <c r="A929" s="93">
        <v>2140109</v>
      </c>
      <c r="B929" s="324" t="s">
        <v>844</v>
      </c>
      <c r="C929" s="304">
        <v>0</v>
      </c>
      <c r="D929" s="88">
        <v>0</v>
      </c>
      <c r="E929" s="88"/>
      <c r="F929" s="306" t="e">
        <v>#DIV/0!</v>
      </c>
      <c r="G929" s="306" t="e">
        <v>#DIV/0!</v>
      </c>
    </row>
    <row r="930" customFormat="1" spans="1:7">
      <c r="A930" s="93">
        <v>2140110</v>
      </c>
      <c r="B930" s="324" t="s">
        <v>845</v>
      </c>
      <c r="C930" s="304">
        <v>0</v>
      </c>
      <c r="D930" s="88">
        <v>0</v>
      </c>
      <c r="E930" s="88"/>
      <c r="F930" s="306" t="e">
        <v>#DIV/0!</v>
      </c>
      <c r="G930" s="306" t="e">
        <v>#DIV/0!</v>
      </c>
    </row>
    <row r="931" customFormat="1" spans="1:7">
      <c r="A931" s="93">
        <v>2140111</v>
      </c>
      <c r="B931" s="324" t="s">
        <v>846</v>
      </c>
      <c r="C931" s="304">
        <v>0</v>
      </c>
      <c r="D931" s="88">
        <v>0</v>
      </c>
      <c r="E931" s="88"/>
      <c r="F931" s="306" t="e">
        <v>#DIV/0!</v>
      </c>
      <c r="G931" s="306" t="e">
        <v>#DIV/0!</v>
      </c>
    </row>
    <row r="932" customFormat="1" spans="1:7">
      <c r="A932" s="93">
        <v>2140112</v>
      </c>
      <c r="B932" s="324" t="s">
        <v>847</v>
      </c>
      <c r="C932" s="304">
        <v>122</v>
      </c>
      <c r="D932" s="88">
        <v>119</v>
      </c>
      <c r="E932" s="88"/>
      <c r="F932" s="306">
        <v>0</v>
      </c>
      <c r="G932" s="306">
        <v>0</v>
      </c>
    </row>
    <row r="933" customFormat="1" spans="1:7">
      <c r="A933" s="93">
        <v>2140114</v>
      </c>
      <c r="B933" s="324" t="s">
        <v>848</v>
      </c>
      <c r="C933" s="304">
        <v>0</v>
      </c>
      <c r="D933" s="88">
        <v>0</v>
      </c>
      <c r="E933" s="88"/>
      <c r="F933" s="306" t="e">
        <v>#DIV/0!</v>
      </c>
      <c r="G933" s="306" t="e">
        <v>#DIV/0!</v>
      </c>
    </row>
    <row r="934" customFormat="1" spans="1:7">
      <c r="A934" s="93">
        <v>2140122</v>
      </c>
      <c r="B934" s="324" t="s">
        <v>849</v>
      </c>
      <c r="C934" s="304">
        <v>0</v>
      </c>
      <c r="D934" s="88">
        <v>0</v>
      </c>
      <c r="E934" s="88">
        <v>163</v>
      </c>
      <c r="F934" s="306" t="e">
        <v>#DIV/0!</v>
      </c>
      <c r="G934" s="306" t="e">
        <v>#DIV/0!</v>
      </c>
    </row>
    <row r="935" customFormat="1" spans="1:7">
      <c r="A935" s="93">
        <v>2140123</v>
      </c>
      <c r="B935" s="324" t="s">
        <v>850</v>
      </c>
      <c r="C935" s="304">
        <v>0</v>
      </c>
      <c r="D935" s="88">
        <v>0</v>
      </c>
      <c r="E935" s="88"/>
      <c r="F935" s="306" t="e">
        <v>#DIV/0!</v>
      </c>
      <c r="G935" s="306" t="e">
        <v>#DIV/0!</v>
      </c>
    </row>
    <row r="936" customFormat="1" spans="1:7">
      <c r="A936" s="93">
        <v>2140127</v>
      </c>
      <c r="B936" s="324" t="s">
        <v>851</v>
      </c>
      <c r="C936" s="304">
        <v>0</v>
      </c>
      <c r="D936" s="88">
        <v>0</v>
      </c>
      <c r="E936" s="88"/>
      <c r="F936" s="306" t="e">
        <v>#DIV/0!</v>
      </c>
      <c r="G936" s="306" t="e">
        <v>#DIV/0!</v>
      </c>
    </row>
    <row r="937" customFormat="1" spans="1:7">
      <c r="A937" s="93">
        <v>2140128</v>
      </c>
      <c r="B937" s="324" t="s">
        <v>852</v>
      </c>
      <c r="C937" s="304">
        <v>0</v>
      </c>
      <c r="D937" s="88">
        <v>0</v>
      </c>
      <c r="E937" s="88"/>
      <c r="F937" s="306" t="e">
        <v>#DIV/0!</v>
      </c>
      <c r="G937" s="306" t="e">
        <v>#DIV/0!</v>
      </c>
    </row>
    <row r="938" customFormat="1" spans="1:7">
      <c r="A938" s="93">
        <v>2140129</v>
      </c>
      <c r="B938" s="324" t="s">
        <v>853</v>
      </c>
      <c r="C938" s="304">
        <v>0</v>
      </c>
      <c r="D938" s="88">
        <v>0</v>
      </c>
      <c r="E938" s="88"/>
      <c r="F938" s="306" t="e">
        <v>#DIV/0!</v>
      </c>
      <c r="G938" s="306" t="e">
        <v>#DIV/0!</v>
      </c>
    </row>
    <row r="939" customFormat="1" spans="1:7">
      <c r="A939" s="93">
        <v>2140130</v>
      </c>
      <c r="B939" s="324" t="s">
        <v>854</v>
      </c>
      <c r="C939" s="304">
        <v>0</v>
      </c>
      <c r="D939" s="88">
        <v>0</v>
      </c>
      <c r="E939" s="88"/>
      <c r="F939" s="306" t="e">
        <v>#DIV/0!</v>
      </c>
      <c r="G939" s="306" t="e">
        <v>#DIV/0!</v>
      </c>
    </row>
    <row r="940" customFormat="1" spans="1:7">
      <c r="A940" s="93">
        <v>2140131</v>
      </c>
      <c r="B940" s="324" t="s">
        <v>855</v>
      </c>
      <c r="C940" s="304">
        <v>0</v>
      </c>
      <c r="D940" s="88">
        <v>0</v>
      </c>
      <c r="E940" s="88"/>
      <c r="F940" s="306" t="e">
        <v>#DIV/0!</v>
      </c>
      <c r="G940" s="306" t="e">
        <v>#DIV/0!</v>
      </c>
    </row>
    <row r="941" customFormat="1" spans="1:7">
      <c r="A941" s="93">
        <v>2140133</v>
      </c>
      <c r="B941" s="324" t="s">
        <v>856</v>
      </c>
      <c r="C941" s="304">
        <v>0</v>
      </c>
      <c r="D941" s="88">
        <v>0</v>
      </c>
      <c r="E941" s="88"/>
      <c r="F941" s="306" t="e">
        <v>#DIV/0!</v>
      </c>
      <c r="G941" s="306" t="e">
        <v>#DIV/0!</v>
      </c>
    </row>
    <row r="942" customFormat="1" spans="1:7">
      <c r="A942" s="93">
        <v>2140136</v>
      </c>
      <c r="B942" s="324" t="s">
        <v>857</v>
      </c>
      <c r="C942" s="304">
        <v>0</v>
      </c>
      <c r="D942" s="88">
        <v>0</v>
      </c>
      <c r="E942" s="88"/>
      <c r="F942" s="306" t="e">
        <v>#DIV/0!</v>
      </c>
      <c r="G942" s="306" t="e">
        <v>#DIV/0!</v>
      </c>
    </row>
    <row r="943" customFormat="1" spans="1:7">
      <c r="A943" s="93">
        <v>2140138</v>
      </c>
      <c r="B943" s="324" t="s">
        <v>858</v>
      </c>
      <c r="C943" s="304">
        <v>0</v>
      </c>
      <c r="D943" s="88">
        <v>0</v>
      </c>
      <c r="E943" s="88"/>
      <c r="F943" s="306" t="e">
        <v>#DIV/0!</v>
      </c>
      <c r="G943" s="306" t="e">
        <v>#DIV/0!</v>
      </c>
    </row>
    <row r="944" customFormat="1" spans="1:7">
      <c r="A944" s="93">
        <v>2140199</v>
      </c>
      <c r="B944" s="324" t="s">
        <v>859</v>
      </c>
      <c r="C944" s="304">
        <v>0</v>
      </c>
      <c r="D944" s="88">
        <v>85</v>
      </c>
      <c r="E944" s="88">
        <v>4</v>
      </c>
      <c r="F944" s="306" t="e">
        <v>#DIV/0!</v>
      </c>
      <c r="G944" s="306">
        <v>0.0470588235294118</v>
      </c>
    </row>
    <row r="945" customFormat="1" spans="1:7">
      <c r="A945" s="300">
        <v>21402</v>
      </c>
      <c r="B945" s="323" t="s">
        <v>860</v>
      </c>
      <c r="C945" s="86">
        <v>0</v>
      </c>
      <c r="D945" s="86">
        <v>0</v>
      </c>
      <c r="E945" s="86">
        <v>0</v>
      </c>
      <c r="F945" s="302" t="e">
        <v>#DIV/0!</v>
      </c>
      <c r="G945" s="302" t="e">
        <v>#DIV/0!</v>
      </c>
    </row>
    <row r="946" customFormat="1" spans="1:7">
      <c r="A946" s="93">
        <v>2140201</v>
      </c>
      <c r="B946" s="324" t="s">
        <v>156</v>
      </c>
      <c r="C946" s="88"/>
      <c r="D946" s="88"/>
      <c r="E946" s="88"/>
      <c r="F946" s="306" t="e">
        <v>#DIV/0!</v>
      </c>
      <c r="G946" s="306" t="e">
        <v>#DIV/0!</v>
      </c>
    </row>
    <row r="947" customFormat="1" spans="1:7">
      <c r="A947" s="93">
        <v>2140202</v>
      </c>
      <c r="B947" s="324" t="s">
        <v>157</v>
      </c>
      <c r="C947" s="88"/>
      <c r="D947" s="88"/>
      <c r="E947" s="88"/>
      <c r="F947" s="306" t="e">
        <v>#DIV/0!</v>
      </c>
      <c r="G947" s="306" t="e">
        <v>#DIV/0!</v>
      </c>
    </row>
    <row r="948" customFormat="1" spans="1:7">
      <c r="A948" s="93">
        <v>2140203</v>
      </c>
      <c r="B948" s="324" t="s">
        <v>158</v>
      </c>
      <c r="C948" s="88"/>
      <c r="D948" s="88"/>
      <c r="E948" s="88"/>
      <c r="F948" s="306" t="e">
        <v>#DIV/0!</v>
      </c>
      <c r="G948" s="306" t="e">
        <v>#DIV/0!</v>
      </c>
    </row>
    <row r="949" customFormat="1" spans="1:7">
      <c r="A949" s="93">
        <v>2140204</v>
      </c>
      <c r="B949" s="324" t="s">
        <v>861</v>
      </c>
      <c r="C949" s="88"/>
      <c r="D949" s="88"/>
      <c r="E949" s="88"/>
      <c r="F949" s="306" t="e">
        <v>#DIV/0!</v>
      </c>
      <c r="G949" s="306" t="e">
        <v>#DIV/0!</v>
      </c>
    </row>
    <row r="950" customFormat="1" spans="1:7">
      <c r="A950" s="93">
        <v>2140205</v>
      </c>
      <c r="B950" s="324" t="s">
        <v>862</v>
      </c>
      <c r="C950" s="88"/>
      <c r="D950" s="88"/>
      <c r="E950" s="88"/>
      <c r="F950" s="306" t="e">
        <v>#DIV/0!</v>
      </c>
      <c r="G950" s="306" t="e">
        <v>#DIV/0!</v>
      </c>
    </row>
    <row r="951" customFormat="1" spans="1:7">
      <c r="A951" s="93">
        <v>2140206</v>
      </c>
      <c r="B951" s="324" t="s">
        <v>863</v>
      </c>
      <c r="C951" s="88"/>
      <c r="D951" s="88"/>
      <c r="E951" s="88"/>
      <c r="F951" s="306" t="e">
        <v>#DIV/0!</v>
      </c>
      <c r="G951" s="306" t="e">
        <v>#DIV/0!</v>
      </c>
    </row>
    <row r="952" customFormat="1" spans="1:7">
      <c r="A952" s="93">
        <v>2140207</v>
      </c>
      <c r="B952" s="324" t="s">
        <v>864</v>
      </c>
      <c r="C952" s="88"/>
      <c r="D952" s="88"/>
      <c r="E952" s="88"/>
      <c r="F952" s="306" t="e">
        <v>#DIV/0!</v>
      </c>
      <c r="G952" s="306" t="e">
        <v>#DIV/0!</v>
      </c>
    </row>
    <row r="953" customFormat="1" spans="1:7">
      <c r="A953" s="93">
        <v>2140208</v>
      </c>
      <c r="B953" s="324" t="s">
        <v>865</v>
      </c>
      <c r="C953" s="88"/>
      <c r="D953" s="88"/>
      <c r="E953" s="88"/>
      <c r="F953" s="306" t="e">
        <v>#DIV/0!</v>
      </c>
      <c r="G953" s="306" t="e">
        <v>#DIV/0!</v>
      </c>
    </row>
    <row r="954" customFormat="1" spans="1:7">
      <c r="A954" s="93">
        <v>2140299</v>
      </c>
      <c r="B954" s="324" t="s">
        <v>866</v>
      </c>
      <c r="C954" s="88"/>
      <c r="D954" s="88"/>
      <c r="E954" s="88"/>
      <c r="F954" s="306" t="e">
        <v>#DIV/0!</v>
      </c>
      <c r="G954" s="306" t="e">
        <v>#DIV/0!</v>
      </c>
    </row>
    <row r="955" customFormat="1" spans="1:7">
      <c r="A955" s="300">
        <v>21403</v>
      </c>
      <c r="B955" s="323" t="s">
        <v>867</v>
      </c>
      <c r="C955" s="86">
        <v>0</v>
      </c>
      <c r="D955" s="86">
        <v>0</v>
      </c>
      <c r="E955" s="86">
        <v>0</v>
      </c>
      <c r="F955" s="302" t="e">
        <v>#DIV/0!</v>
      </c>
      <c r="G955" s="302" t="e">
        <v>#DIV/0!</v>
      </c>
    </row>
    <row r="956" customFormat="1" spans="1:7">
      <c r="A956" s="93">
        <v>2140301</v>
      </c>
      <c r="B956" s="324" t="s">
        <v>156</v>
      </c>
      <c r="C956" s="88"/>
      <c r="D956" s="88"/>
      <c r="E956" s="88"/>
      <c r="F956" s="306" t="e">
        <v>#DIV/0!</v>
      </c>
      <c r="G956" s="306" t="e">
        <v>#DIV/0!</v>
      </c>
    </row>
    <row r="957" customFormat="1" spans="1:7">
      <c r="A957" s="93">
        <v>2140302</v>
      </c>
      <c r="B957" s="324" t="s">
        <v>157</v>
      </c>
      <c r="C957" s="88"/>
      <c r="D957" s="88"/>
      <c r="E957" s="88"/>
      <c r="F957" s="306" t="e">
        <v>#DIV/0!</v>
      </c>
      <c r="G957" s="306" t="e">
        <v>#DIV/0!</v>
      </c>
    </row>
    <row r="958" customFormat="1" spans="1:7">
      <c r="A958" s="93">
        <v>2140303</v>
      </c>
      <c r="B958" s="324" t="s">
        <v>158</v>
      </c>
      <c r="C958" s="88"/>
      <c r="D958" s="88"/>
      <c r="E958" s="88"/>
      <c r="F958" s="306" t="e">
        <v>#DIV/0!</v>
      </c>
      <c r="G958" s="306" t="e">
        <v>#DIV/0!</v>
      </c>
    </row>
    <row r="959" customFormat="1" spans="1:7">
      <c r="A959" s="93">
        <v>2140304</v>
      </c>
      <c r="B959" s="324" t="s">
        <v>868</v>
      </c>
      <c r="C959" s="88"/>
      <c r="D959" s="88"/>
      <c r="E959" s="88"/>
      <c r="F959" s="306" t="e">
        <v>#DIV/0!</v>
      </c>
      <c r="G959" s="306" t="e">
        <v>#DIV/0!</v>
      </c>
    </row>
    <row r="960" customFormat="1" spans="1:7">
      <c r="A960" s="93">
        <v>2140305</v>
      </c>
      <c r="B960" s="324" t="s">
        <v>869</v>
      </c>
      <c r="C960" s="88"/>
      <c r="D960" s="88"/>
      <c r="E960" s="88"/>
      <c r="F960" s="306" t="e">
        <v>#DIV/0!</v>
      </c>
      <c r="G960" s="306" t="e">
        <v>#DIV/0!</v>
      </c>
    </row>
    <row r="961" customFormat="1" spans="1:7">
      <c r="A961" s="93">
        <v>2140306</v>
      </c>
      <c r="B961" s="324" t="s">
        <v>870</v>
      </c>
      <c r="C961" s="88"/>
      <c r="D961" s="88"/>
      <c r="E961" s="88"/>
      <c r="F961" s="306" t="e">
        <v>#DIV/0!</v>
      </c>
      <c r="G961" s="306" t="e">
        <v>#DIV/0!</v>
      </c>
    </row>
    <row r="962" customFormat="1" spans="1:7">
      <c r="A962" s="93">
        <v>2140307</v>
      </c>
      <c r="B962" s="324" t="s">
        <v>871</v>
      </c>
      <c r="C962" s="88"/>
      <c r="D962" s="88"/>
      <c r="E962" s="88"/>
      <c r="F962" s="306" t="e">
        <v>#DIV/0!</v>
      </c>
      <c r="G962" s="306" t="e">
        <v>#DIV/0!</v>
      </c>
    </row>
    <row r="963" customFormat="1" spans="1:7">
      <c r="A963" s="93">
        <v>2140308</v>
      </c>
      <c r="B963" s="324" t="s">
        <v>872</v>
      </c>
      <c r="C963" s="88"/>
      <c r="D963" s="88"/>
      <c r="E963" s="88"/>
      <c r="F963" s="306" t="e">
        <v>#DIV/0!</v>
      </c>
      <c r="G963" s="306" t="e">
        <v>#DIV/0!</v>
      </c>
    </row>
    <row r="964" customFormat="1" spans="1:7">
      <c r="A964" s="93">
        <v>2140399</v>
      </c>
      <c r="B964" s="324" t="s">
        <v>873</v>
      </c>
      <c r="C964" s="88"/>
      <c r="D964" s="88"/>
      <c r="E964" s="88"/>
      <c r="F964" s="306" t="e">
        <v>#DIV/0!</v>
      </c>
      <c r="G964" s="306" t="e">
        <v>#DIV/0!</v>
      </c>
    </row>
    <row r="965" customFormat="1" spans="1:7">
      <c r="A965" s="300">
        <v>21405</v>
      </c>
      <c r="B965" s="323" t="s">
        <v>874</v>
      </c>
      <c r="C965" s="86">
        <v>0</v>
      </c>
      <c r="D965" s="86">
        <v>0</v>
      </c>
      <c r="E965" s="86">
        <v>0</v>
      </c>
      <c r="F965" s="302" t="e">
        <v>#DIV/0!</v>
      </c>
      <c r="G965" s="302" t="e">
        <v>#DIV/0!</v>
      </c>
    </row>
    <row r="966" customFormat="1" spans="1:7">
      <c r="A966" s="93">
        <v>2140501</v>
      </c>
      <c r="B966" s="324" t="s">
        <v>156</v>
      </c>
      <c r="C966" s="88"/>
      <c r="D966" s="88"/>
      <c r="E966" s="88"/>
      <c r="F966" s="306" t="e">
        <v>#DIV/0!</v>
      </c>
      <c r="G966" s="306" t="e">
        <v>#DIV/0!</v>
      </c>
    </row>
    <row r="967" customFormat="1" spans="1:7">
      <c r="A967" s="93">
        <v>2140502</v>
      </c>
      <c r="B967" s="324" t="s">
        <v>157</v>
      </c>
      <c r="C967" s="88"/>
      <c r="D967" s="88"/>
      <c r="E967" s="88"/>
      <c r="F967" s="306" t="e">
        <v>#DIV/0!</v>
      </c>
      <c r="G967" s="306" t="e">
        <v>#DIV/0!</v>
      </c>
    </row>
    <row r="968" customFormat="1" spans="1:7">
      <c r="A968" s="93">
        <v>2140503</v>
      </c>
      <c r="B968" s="324" t="s">
        <v>158</v>
      </c>
      <c r="C968" s="88"/>
      <c r="D968" s="88"/>
      <c r="E968" s="88"/>
      <c r="F968" s="306" t="e">
        <v>#DIV/0!</v>
      </c>
      <c r="G968" s="306" t="e">
        <v>#DIV/0!</v>
      </c>
    </row>
    <row r="969" customFormat="1" spans="1:7">
      <c r="A969" s="93">
        <v>2140504</v>
      </c>
      <c r="B969" s="324" t="s">
        <v>865</v>
      </c>
      <c r="C969" s="88"/>
      <c r="D969" s="88"/>
      <c r="E969" s="88"/>
      <c r="F969" s="306" t="e">
        <v>#DIV/0!</v>
      </c>
      <c r="G969" s="306" t="e">
        <v>#DIV/0!</v>
      </c>
    </row>
    <row r="970" customFormat="1" spans="1:7">
      <c r="A970" s="93">
        <v>2140505</v>
      </c>
      <c r="B970" s="324" t="s">
        <v>875</v>
      </c>
      <c r="C970" s="88"/>
      <c r="D970" s="88"/>
      <c r="E970" s="88"/>
      <c r="F970" s="306" t="e">
        <v>#DIV/0!</v>
      </c>
      <c r="G970" s="306" t="e">
        <v>#DIV/0!</v>
      </c>
    </row>
    <row r="971" customFormat="1" spans="1:7">
      <c r="A971" s="93">
        <v>2140599</v>
      </c>
      <c r="B971" s="324" t="s">
        <v>876</v>
      </c>
      <c r="C971" s="88"/>
      <c r="D971" s="88"/>
      <c r="E971" s="88"/>
      <c r="F971" s="306" t="e">
        <v>#DIV/0!</v>
      </c>
      <c r="G971" s="306" t="e">
        <v>#DIV/0!</v>
      </c>
    </row>
    <row r="972" customFormat="1" spans="1:7">
      <c r="A972" s="300">
        <v>21406</v>
      </c>
      <c r="B972" s="323" t="s">
        <v>877</v>
      </c>
      <c r="C972" s="86">
        <v>451</v>
      </c>
      <c r="D972" s="86">
        <v>1279</v>
      </c>
      <c r="E972" s="86">
        <v>2479</v>
      </c>
      <c r="F972" s="302">
        <v>5.49445676274945</v>
      </c>
      <c r="G972" s="302">
        <v>1.9374511336982</v>
      </c>
    </row>
    <row r="973" customFormat="1" spans="1:7">
      <c r="A973" s="93">
        <v>2140601</v>
      </c>
      <c r="B973" s="324" t="s">
        <v>878</v>
      </c>
      <c r="C973" s="304">
        <v>0</v>
      </c>
      <c r="D973" s="88">
        <v>0</v>
      </c>
      <c r="E973" s="88"/>
      <c r="F973" s="306" t="e">
        <v>#DIV/0!</v>
      </c>
      <c r="G973" s="306" t="e">
        <v>#DIV/0!</v>
      </c>
    </row>
    <row r="974" customFormat="1" spans="1:7">
      <c r="A974" s="93">
        <v>2140602</v>
      </c>
      <c r="B974" s="324" t="s">
        <v>879</v>
      </c>
      <c r="C974" s="304">
        <v>451</v>
      </c>
      <c r="D974" s="88">
        <v>1279</v>
      </c>
      <c r="E974" s="88">
        <v>2479</v>
      </c>
      <c r="F974" s="306">
        <v>5.49445676274945</v>
      </c>
      <c r="G974" s="306">
        <v>1.9374511336982</v>
      </c>
    </row>
    <row r="975" customFormat="1" spans="1:7">
      <c r="A975" s="93">
        <v>2140603</v>
      </c>
      <c r="B975" s="324" t="s">
        <v>880</v>
      </c>
      <c r="C975" s="304">
        <v>0</v>
      </c>
      <c r="D975" s="88">
        <v>0</v>
      </c>
      <c r="E975" s="88"/>
      <c r="F975" s="306" t="e">
        <v>#DIV/0!</v>
      </c>
      <c r="G975" s="306" t="e">
        <v>#DIV/0!</v>
      </c>
    </row>
    <row r="976" customFormat="1" spans="1:7">
      <c r="A976" s="93">
        <v>2140699</v>
      </c>
      <c r="B976" s="324" t="s">
        <v>881</v>
      </c>
      <c r="C976" s="304">
        <v>0</v>
      </c>
      <c r="D976" s="88">
        <v>0</v>
      </c>
      <c r="E976" s="88"/>
      <c r="F976" s="306" t="e">
        <v>#DIV/0!</v>
      </c>
      <c r="G976" s="306" t="e">
        <v>#DIV/0!</v>
      </c>
    </row>
    <row r="977" customFormat="1" spans="1:7">
      <c r="A977" s="300">
        <v>21499</v>
      </c>
      <c r="B977" s="323" t="s">
        <v>882</v>
      </c>
      <c r="C977" s="86">
        <v>34</v>
      </c>
      <c r="D977" s="86">
        <v>1324</v>
      </c>
      <c r="E977" s="86">
        <v>34</v>
      </c>
      <c r="F977" s="302">
        <v>1</v>
      </c>
      <c r="G977" s="302">
        <v>0.0256797583081571</v>
      </c>
    </row>
    <row r="978" customFormat="1" spans="1:7">
      <c r="A978" s="93">
        <v>2149901</v>
      </c>
      <c r="B978" s="324" t="s">
        <v>883</v>
      </c>
      <c r="C978" s="304">
        <v>34</v>
      </c>
      <c r="D978" s="88">
        <v>34</v>
      </c>
      <c r="E978" s="88">
        <v>34</v>
      </c>
      <c r="F978" s="306">
        <v>1</v>
      </c>
      <c r="G978" s="306">
        <v>1</v>
      </c>
    </row>
    <row r="979" customFormat="1" spans="1:7">
      <c r="A979" s="93">
        <v>2149999</v>
      </c>
      <c r="B979" s="324" t="s">
        <v>884</v>
      </c>
      <c r="C979" s="304">
        <v>0</v>
      </c>
      <c r="D979" s="88">
        <v>1290</v>
      </c>
      <c r="E979" s="88"/>
      <c r="F979" s="306" t="e">
        <v>#DIV/0!</v>
      </c>
      <c r="G979" s="306">
        <v>0</v>
      </c>
    </row>
    <row r="980" customFormat="1" spans="1:7">
      <c r="A980" s="296">
        <v>215</v>
      </c>
      <c r="B980" s="325" t="s">
        <v>108</v>
      </c>
      <c r="C980" s="316">
        <f>SUM(C981+C991+C1007+C1012+C1023+C1030+C1038)</f>
        <v>0</v>
      </c>
      <c r="D980" s="316">
        <f>SUM(D981+D991+D1007+D1012+D1023+D1030+D1038)</f>
        <v>67</v>
      </c>
      <c r="E980" s="316">
        <f>SUM(E981+E991+E1007+E1012+E1023+E1030+E1038)</f>
        <v>0</v>
      </c>
      <c r="F980" s="317"/>
      <c r="G980" s="299">
        <v>0</v>
      </c>
    </row>
    <row r="981" customFormat="1" spans="1:7">
      <c r="A981" s="300">
        <v>21501</v>
      </c>
      <c r="B981" s="323" t="s">
        <v>885</v>
      </c>
      <c r="C981" s="86">
        <v>0</v>
      </c>
      <c r="D981" s="86">
        <v>0</v>
      </c>
      <c r="E981" s="86">
        <v>0</v>
      </c>
      <c r="F981" s="302" t="e">
        <v>#DIV/0!</v>
      </c>
      <c r="G981" s="302" t="e">
        <v>#DIV/0!</v>
      </c>
    </row>
    <row r="982" customFormat="1" spans="1:7">
      <c r="A982" s="93">
        <v>2150101</v>
      </c>
      <c r="B982" s="324" t="s">
        <v>156</v>
      </c>
      <c r="C982" s="88"/>
      <c r="D982" s="88"/>
      <c r="E982" s="88"/>
      <c r="F982" s="306" t="e">
        <v>#DIV/0!</v>
      </c>
      <c r="G982" s="306" t="e">
        <v>#DIV/0!</v>
      </c>
    </row>
    <row r="983" customFormat="1" spans="1:7">
      <c r="A983" s="93">
        <v>2150102</v>
      </c>
      <c r="B983" s="324" t="s">
        <v>157</v>
      </c>
      <c r="C983" s="88"/>
      <c r="D983" s="88"/>
      <c r="E983" s="88"/>
      <c r="F983" s="306" t="e">
        <v>#DIV/0!</v>
      </c>
      <c r="G983" s="306" t="e">
        <v>#DIV/0!</v>
      </c>
    </row>
    <row r="984" customFormat="1" spans="1:7">
      <c r="A984" s="93">
        <v>2150103</v>
      </c>
      <c r="B984" s="324" t="s">
        <v>158</v>
      </c>
      <c r="C984" s="88"/>
      <c r="D984" s="88"/>
      <c r="E984" s="88"/>
      <c r="F984" s="306" t="e">
        <v>#DIV/0!</v>
      </c>
      <c r="G984" s="306" t="e">
        <v>#DIV/0!</v>
      </c>
    </row>
    <row r="985" customFormat="1" spans="1:7">
      <c r="A985" s="93">
        <v>2150104</v>
      </c>
      <c r="B985" s="324" t="s">
        <v>886</v>
      </c>
      <c r="C985" s="88"/>
      <c r="D985" s="88"/>
      <c r="E985" s="88"/>
      <c r="F985" s="306" t="e">
        <v>#DIV/0!</v>
      </c>
      <c r="G985" s="306" t="e">
        <v>#DIV/0!</v>
      </c>
    </row>
    <row r="986" customFormat="1" spans="1:7">
      <c r="A986" s="93">
        <v>2150105</v>
      </c>
      <c r="B986" s="324" t="s">
        <v>887</v>
      </c>
      <c r="C986" s="88"/>
      <c r="D986" s="88"/>
      <c r="E986" s="88"/>
      <c r="F986" s="306" t="e">
        <v>#DIV/0!</v>
      </c>
      <c r="G986" s="306" t="e">
        <v>#DIV/0!</v>
      </c>
    </row>
    <row r="987" customFormat="1" spans="1:7">
      <c r="A987" s="93">
        <v>2150106</v>
      </c>
      <c r="B987" s="324" t="s">
        <v>888</v>
      </c>
      <c r="C987" s="88"/>
      <c r="D987" s="88"/>
      <c r="E987" s="88"/>
      <c r="F987" s="306" t="e">
        <v>#DIV/0!</v>
      </c>
      <c r="G987" s="306" t="e">
        <v>#DIV/0!</v>
      </c>
    </row>
    <row r="988" customFormat="1" spans="1:7">
      <c r="A988" s="93">
        <v>2150107</v>
      </c>
      <c r="B988" s="324" t="s">
        <v>889</v>
      </c>
      <c r="C988" s="88"/>
      <c r="D988" s="88"/>
      <c r="E988" s="88"/>
      <c r="F988" s="306" t="e">
        <v>#DIV/0!</v>
      </c>
      <c r="G988" s="306" t="e">
        <v>#DIV/0!</v>
      </c>
    </row>
    <row r="989" customFormat="1" spans="1:7">
      <c r="A989" s="93">
        <v>2150108</v>
      </c>
      <c r="B989" s="324" t="s">
        <v>890</v>
      </c>
      <c r="C989" s="88"/>
      <c r="D989" s="88"/>
      <c r="E989" s="88"/>
      <c r="F989" s="306" t="e">
        <v>#DIV/0!</v>
      </c>
      <c r="G989" s="306" t="e">
        <v>#DIV/0!</v>
      </c>
    </row>
    <row r="990" customFormat="1" spans="1:7">
      <c r="A990" s="93">
        <v>2150199</v>
      </c>
      <c r="B990" s="324" t="s">
        <v>891</v>
      </c>
      <c r="C990" s="88"/>
      <c r="D990" s="88"/>
      <c r="E990" s="88"/>
      <c r="F990" s="306" t="e">
        <v>#DIV/0!</v>
      </c>
      <c r="G990" s="306" t="e">
        <v>#DIV/0!</v>
      </c>
    </row>
    <row r="991" customFormat="1" spans="1:7">
      <c r="A991" s="300">
        <v>21502</v>
      </c>
      <c r="B991" s="323" t="s">
        <v>892</v>
      </c>
      <c r="C991" s="86">
        <v>0</v>
      </c>
      <c r="D991" s="86">
        <v>0</v>
      </c>
      <c r="E991" s="86">
        <v>0</v>
      </c>
      <c r="F991" s="302" t="e">
        <v>#DIV/0!</v>
      </c>
      <c r="G991" s="302" t="e">
        <v>#DIV/0!</v>
      </c>
    </row>
    <row r="992" customFormat="1" spans="1:7">
      <c r="A992" s="93">
        <v>2150201</v>
      </c>
      <c r="B992" s="324" t="s">
        <v>156</v>
      </c>
      <c r="C992" s="88"/>
      <c r="D992" s="88"/>
      <c r="E992" s="88"/>
      <c r="F992" s="306" t="e">
        <v>#DIV/0!</v>
      </c>
      <c r="G992" s="306" t="e">
        <v>#DIV/0!</v>
      </c>
    </row>
    <row r="993" customFormat="1" spans="1:7">
      <c r="A993" s="93">
        <v>2150202</v>
      </c>
      <c r="B993" s="324" t="s">
        <v>157</v>
      </c>
      <c r="C993" s="88"/>
      <c r="D993" s="88"/>
      <c r="E993" s="88"/>
      <c r="F993" s="306" t="e">
        <v>#DIV/0!</v>
      </c>
      <c r="G993" s="306" t="e">
        <v>#DIV/0!</v>
      </c>
    </row>
    <row r="994" customFormat="1" spans="1:7">
      <c r="A994" s="93">
        <v>2150203</v>
      </c>
      <c r="B994" s="324" t="s">
        <v>158</v>
      </c>
      <c r="C994" s="88"/>
      <c r="D994" s="88"/>
      <c r="E994" s="88"/>
      <c r="F994" s="306" t="e">
        <v>#DIV/0!</v>
      </c>
      <c r="G994" s="306" t="e">
        <v>#DIV/0!</v>
      </c>
    </row>
    <row r="995" customFormat="1" spans="1:7">
      <c r="A995" s="93">
        <v>2150204</v>
      </c>
      <c r="B995" s="324" t="s">
        <v>893</v>
      </c>
      <c r="C995" s="88"/>
      <c r="D995" s="88"/>
      <c r="E995" s="88"/>
      <c r="F995" s="306" t="e">
        <v>#DIV/0!</v>
      </c>
      <c r="G995" s="306" t="e">
        <v>#DIV/0!</v>
      </c>
    </row>
    <row r="996" customFormat="1" spans="1:7">
      <c r="A996" s="93">
        <v>2150205</v>
      </c>
      <c r="B996" s="324" t="s">
        <v>894</v>
      </c>
      <c r="C996" s="88"/>
      <c r="D996" s="88"/>
      <c r="E996" s="88"/>
      <c r="F996" s="306" t="e">
        <v>#DIV/0!</v>
      </c>
      <c r="G996" s="306" t="e">
        <v>#DIV/0!</v>
      </c>
    </row>
    <row r="997" customFormat="1" spans="1:7">
      <c r="A997" s="93">
        <v>2150206</v>
      </c>
      <c r="B997" s="324" t="s">
        <v>895</v>
      </c>
      <c r="C997" s="88"/>
      <c r="D997" s="88"/>
      <c r="E997" s="88"/>
      <c r="F997" s="306" t="e">
        <v>#DIV/0!</v>
      </c>
      <c r="G997" s="306" t="e">
        <v>#DIV/0!</v>
      </c>
    </row>
    <row r="998" customFormat="1" spans="1:7">
      <c r="A998" s="93">
        <v>2150207</v>
      </c>
      <c r="B998" s="324" t="s">
        <v>896</v>
      </c>
      <c r="C998" s="88"/>
      <c r="D998" s="88"/>
      <c r="E998" s="88"/>
      <c r="F998" s="306" t="e">
        <v>#DIV/0!</v>
      </c>
      <c r="G998" s="306" t="e">
        <v>#DIV/0!</v>
      </c>
    </row>
    <row r="999" customFormat="1" spans="1:7">
      <c r="A999" s="93">
        <v>2150208</v>
      </c>
      <c r="B999" s="324" t="s">
        <v>897</v>
      </c>
      <c r="C999" s="88"/>
      <c r="D999" s="88"/>
      <c r="E999" s="88"/>
      <c r="F999" s="306" t="e">
        <v>#DIV/0!</v>
      </c>
      <c r="G999" s="306" t="e">
        <v>#DIV/0!</v>
      </c>
    </row>
    <row r="1000" customFormat="1" spans="1:7">
      <c r="A1000" s="93">
        <v>2150209</v>
      </c>
      <c r="B1000" s="324" t="s">
        <v>898</v>
      </c>
      <c r="C1000" s="88"/>
      <c r="D1000" s="88"/>
      <c r="E1000" s="88"/>
      <c r="F1000" s="306" t="e">
        <v>#DIV/0!</v>
      </c>
      <c r="G1000" s="306" t="e">
        <v>#DIV/0!</v>
      </c>
    </row>
    <row r="1001" customFormat="1" spans="1:7">
      <c r="A1001" s="93">
        <v>2150210</v>
      </c>
      <c r="B1001" s="324" t="s">
        <v>899</v>
      </c>
      <c r="C1001" s="88"/>
      <c r="D1001" s="88"/>
      <c r="E1001" s="88"/>
      <c r="F1001" s="306" t="e">
        <v>#DIV/0!</v>
      </c>
      <c r="G1001" s="306" t="e">
        <v>#DIV/0!</v>
      </c>
    </row>
    <row r="1002" customFormat="1" spans="1:7">
      <c r="A1002" s="93">
        <v>2150212</v>
      </c>
      <c r="B1002" s="324" t="s">
        <v>900</v>
      </c>
      <c r="C1002" s="88"/>
      <c r="D1002" s="88"/>
      <c r="E1002" s="88"/>
      <c r="F1002" s="306" t="e">
        <v>#DIV/0!</v>
      </c>
      <c r="G1002" s="306" t="e">
        <v>#DIV/0!</v>
      </c>
    </row>
    <row r="1003" customFormat="1" spans="1:7">
      <c r="A1003" s="93">
        <v>2150213</v>
      </c>
      <c r="B1003" s="324" t="s">
        <v>901</v>
      </c>
      <c r="C1003" s="88"/>
      <c r="D1003" s="88"/>
      <c r="E1003" s="88"/>
      <c r="F1003" s="306" t="e">
        <v>#DIV/0!</v>
      </c>
      <c r="G1003" s="306" t="e">
        <v>#DIV/0!</v>
      </c>
    </row>
    <row r="1004" customFormat="1" spans="1:7">
      <c r="A1004" s="93">
        <v>2150214</v>
      </c>
      <c r="B1004" s="324" t="s">
        <v>902</v>
      </c>
      <c r="C1004" s="88"/>
      <c r="D1004" s="88"/>
      <c r="E1004" s="88"/>
      <c r="F1004" s="306" t="e">
        <v>#DIV/0!</v>
      </c>
      <c r="G1004" s="306" t="e">
        <v>#DIV/0!</v>
      </c>
    </row>
    <row r="1005" customFormat="1" spans="1:7">
      <c r="A1005" s="93">
        <v>2150215</v>
      </c>
      <c r="B1005" s="324" t="s">
        <v>903</v>
      </c>
      <c r="C1005" s="88"/>
      <c r="D1005" s="88"/>
      <c r="E1005" s="88"/>
      <c r="F1005" s="306" t="e">
        <v>#DIV/0!</v>
      </c>
      <c r="G1005" s="306" t="e">
        <v>#DIV/0!</v>
      </c>
    </row>
    <row r="1006" customFormat="1" spans="1:7">
      <c r="A1006" s="93">
        <v>2150299</v>
      </c>
      <c r="B1006" s="324" t="s">
        <v>904</v>
      </c>
      <c r="C1006" s="88"/>
      <c r="D1006" s="88"/>
      <c r="E1006" s="88"/>
      <c r="F1006" s="306" t="e">
        <v>#DIV/0!</v>
      </c>
      <c r="G1006" s="306" t="e">
        <v>#DIV/0!</v>
      </c>
    </row>
    <row r="1007" customFormat="1" spans="1:7">
      <c r="A1007" s="300">
        <v>21503</v>
      </c>
      <c r="B1007" s="323" t="s">
        <v>905</v>
      </c>
      <c r="C1007" s="86">
        <v>0</v>
      </c>
      <c r="D1007" s="86">
        <v>0</v>
      </c>
      <c r="E1007" s="86">
        <v>0</v>
      </c>
      <c r="F1007" s="302" t="e">
        <v>#DIV/0!</v>
      </c>
      <c r="G1007" s="302" t="e">
        <v>#DIV/0!</v>
      </c>
    </row>
    <row r="1008" customFormat="1" spans="1:7">
      <c r="A1008" s="93">
        <v>2150301</v>
      </c>
      <c r="B1008" s="324" t="s">
        <v>156</v>
      </c>
      <c r="C1008" s="88"/>
      <c r="D1008" s="88"/>
      <c r="E1008" s="88"/>
      <c r="F1008" s="306" t="e">
        <v>#DIV/0!</v>
      </c>
      <c r="G1008" s="306" t="e">
        <v>#DIV/0!</v>
      </c>
    </row>
    <row r="1009" customFormat="1" spans="1:7">
      <c r="A1009" s="93">
        <v>2150302</v>
      </c>
      <c r="B1009" s="324" t="s">
        <v>157</v>
      </c>
      <c r="C1009" s="88"/>
      <c r="D1009" s="88"/>
      <c r="E1009" s="88"/>
      <c r="F1009" s="306" t="e">
        <v>#DIV/0!</v>
      </c>
      <c r="G1009" s="306" t="e">
        <v>#DIV/0!</v>
      </c>
    </row>
    <row r="1010" customFormat="1" spans="1:7">
      <c r="A1010" s="93">
        <v>2150303</v>
      </c>
      <c r="B1010" s="324" t="s">
        <v>158</v>
      </c>
      <c r="C1010" s="88"/>
      <c r="D1010" s="88"/>
      <c r="E1010" s="88"/>
      <c r="F1010" s="306" t="e">
        <v>#DIV/0!</v>
      </c>
      <c r="G1010" s="306" t="e">
        <v>#DIV/0!</v>
      </c>
    </row>
    <row r="1011" customFormat="1" spans="1:7">
      <c r="A1011" s="93">
        <v>2150399</v>
      </c>
      <c r="B1011" s="324" t="s">
        <v>906</v>
      </c>
      <c r="C1011" s="88"/>
      <c r="D1011" s="88"/>
      <c r="E1011" s="88"/>
      <c r="F1011" s="306" t="e">
        <v>#DIV/0!</v>
      </c>
      <c r="G1011" s="306" t="e">
        <v>#DIV/0!</v>
      </c>
    </row>
    <row r="1012" customFormat="1" spans="1:7">
      <c r="A1012" s="300">
        <v>21505</v>
      </c>
      <c r="B1012" s="323" t="s">
        <v>907</v>
      </c>
      <c r="C1012" s="86">
        <v>0</v>
      </c>
      <c r="D1012" s="86">
        <v>0</v>
      </c>
      <c r="E1012" s="86">
        <v>0</v>
      </c>
      <c r="F1012" s="302" t="e">
        <v>#DIV/0!</v>
      </c>
      <c r="G1012" s="302" t="e">
        <v>#DIV/0!</v>
      </c>
    </row>
    <row r="1013" customFormat="1" spans="1:7">
      <c r="A1013" s="93">
        <v>2150501</v>
      </c>
      <c r="B1013" s="324" t="s">
        <v>156</v>
      </c>
      <c r="C1013" s="88"/>
      <c r="D1013" s="88"/>
      <c r="E1013" s="88"/>
      <c r="F1013" s="306" t="e">
        <v>#DIV/0!</v>
      </c>
      <c r="G1013" s="306" t="e">
        <v>#DIV/0!</v>
      </c>
    </row>
    <row r="1014" customFormat="1" spans="1:7">
      <c r="A1014" s="93">
        <v>2150502</v>
      </c>
      <c r="B1014" s="324" t="s">
        <v>157</v>
      </c>
      <c r="C1014" s="88"/>
      <c r="D1014" s="88"/>
      <c r="E1014" s="88"/>
      <c r="F1014" s="306" t="e">
        <v>#DIV/0!</v>
      </c>
      <c r="G1014" s="306" t="e">
        <v>#DIV/0!</v>
      </c>
    </row>
    <row r="1015" customFormat="1" spans="1:7">
      <c r="A1015" s="93">
        <v>2150503</v>
      </c>
      <c r="B1015" s="324" t="s">
        <v>158</v>
      </c>
      <c r="C1015" s="88"/>
      <c r="D1015" s="88"/>
      <c r="E1015" s="88"/>
      <c r="F1015" s="306" t="e">
        <v>#DIV/0!</v>
      </c>
      <c r="G1015" s="306" t="e">
        <v>#DIV/0!</v>
      </c>
    </row>
    <row r="1016" customFormat="1" spans="1:7">
      <c r="A1016" s="93">
        <v>2150505</v>
      </c>
      <c r="B1016" s="324" t="s">
        <v>908</v>
      </c>
      <c r="C1016" s="88"/>
      <c r="D1016" s="88"/>
      <c r="E1016" s="88"/>
      <c r="F1016" s="306" t="e">
        <v>#DIV/0!</v>
      </c>
      <c r="G1016" s="306" t="e">
        <v>#DIV/0!</v>
      </c>
    </row>
    <row r="1017" customFormat="1" spans="1:7">
      <c r="A1017" s="93">
        <v>2150507</v>
      </c>
      <c r="B1017" s="324" t="s">
        <v>909</v>
      </c>
      <c r="C1017" s="88"/>
      <c r="D1017" s="88"/>
      <c r="E1017" s="88"/>
      <c r="F1017" s="306" t="e">
        <v>#DIV/0!</v>
      </c>
      <c r="G1017" s="306" t="e">
        <v>#DIV/0!</v>
      </c>
    </row>
    <row r="1018" customFormat="1" spans="1:7">
      <c r="A1018" s="93">
        <v>2150508</v>
      </c>
      <c r="B1018" s="324" t="s">
        <v>910</v>
      </c>
      <c r="C1018" s="88"/>
      <c r="D1018" s="88"/>
      <c r="E1018" s="88"/>
      <c r="F1018" s="306" t="e">
        <v>#DIV/0!</v>
      </c>
      <c r="G1018" s="306" t="e">
        <v>#DIV/0!</v>
      </c>
    </row>
    <row r="1019" customFormat="1" spans="1:7">
      <c r="A1019" s="93">
        <v>2150516</v>
      </c>
      <c r="B1019" s="324" t="s">
        <v>911</v>
      </c>
      <c r="C1019" s="88"/>
      <c r="D1019" s="88"/>
      <c r="E1019" s="88"/>
      <c r="F1019" s="306" t="e">
        <v>#DIV/0!</v>
      </c>
      <c r="G1019" s="306" t="e">
        <v>#DIV/0!</v>
      </c>
    </row>
    <row r="1020" customFormat="1" spans="1:7">
      <c r="A1020" s="93">
        <v>2150517</v>
      </c>
      <c r="B1020" s="324" t="s">
        <v>912</v>
      </c>
      <c r="C1020" s="88"/>
      <c r="D1020" s="88"/>
      <c r="E1020" s="88"/>
      <c r="F1020" s="306" t="e">
        <v>#DIV/0!</v>
      </c>
      <c r="G1020" s="306" t="e">
        <v>#DIV/0!</v>
      </c>
    </row>
    <row r="1021" customFormat="1" spans="1:7">
      <c r="A1021" s="93">
        <v>2150550</v>
      </c>
      <c r="B1021" s="324" t="s">
        <v>165</v>
      </c>
      <c r="C1021" s="88"/>
      <c r="D1021" s="88"/>
      <c r="E1021" s="88"/>
      <c r="F1021" s="306" t="e">
        <v>#DIV/0!</v>
      </c>
      <c r="G1021" s="306" t="e">
        <v>#DIV/0!</v>
      </c>
    </row>
    <row r="1022" customFormat="1" spans="1:7">
      <c r="A1022" s="93">
        <v>2150599</v>
      </c>
      <c r="B1022" s="324" t="s">
        <v>913</v>
      </c>
      <c r="C1022" s="88"/>
      <c r="D1022" s="88"/>
      <c r="E1022" s="88"/>
      <c r="F1022" s="306" t="e">
        <v>#DIV/0!</v>
      </c>
      <c r="G1022" s="306" t="e">
        <v>#DIV/0!</v>
      </c>
    </row>
    <row r="1023" customFormat="1" spans="1:7">
      <c r="A1023" s="300">
        <v>21507</v>
      </c>
      <c r="B1023" s="323" t="s">
        <v>914</v>
      </c>
      <c r="C1023" s="86">
        <v>0</v>
      </c>
      <c r="D1023" s="86">
        <v>0</v>
      </c>
      <c r="E1023" s="86">
        <v>0</v>
      </c>
      <c r="F1023" s="302" t="e">
        <v>#DIV/0!</v>
      </c>
      <c r="G1023" s="302" t="e">
        <v>#DIV/0!</v>
      </c>
    </row>
    <row r="1024" customFormat="1" spans="1:7">
      <c r="A1024" s="93">
        <v>2150701</v>
      </c>
      <c r="B1024" s="324" t="s">
        <v>156</v>
      </c>
      <c r="C1024" s="88"/>
      <c r="D1024" s="88"/>
      <c r="E1024" s="88"/>
      <c r="F1024" s="306" t="e">
        <v>#DIV/0!</v>
      </c>
      <c r="G1024" s="306" t="e">
        <v>#DIV/0!</v>
      </c>
    </row>
    <row r="1025" customFormat="1" spans="1:7">
      <c r="A1025" s="93">
        <v>2150702</v>
      </c>
      <c r="B1025" s="324" t="s">
        <v>157</v>
      </c>
      <c r="C1025" s="88"/>
      <c r="D1025" s="88"/>
      <c r="E1025" s="88"/>
      <c r="F1025" s="306" t="e">
        <v>#DIV/0!</v>
      </c>
      <c r="G1025" s="306" t="e">
        <v>#DIV/0!</v>
      </c>
    </row>
    <row r="1026" customFormat="1" spans="1:7">
      <c r="A1026" s="93">
        <v>2150703</v>
      </c>
      <c r="B1026" s="324" t="s">
        <v>158</v>
      </c>
      <c r="C1026" s="88"/>
      <c r="D1026" s="88"/>
      <c r="E1026" s="88"/>
      <c r="F1026" s="306" t="e">
        <v>#DIV/0!</v>
      </c>
      <c r="G1026" s="306" t="e">
        <v>#DIV/0!</v>
      </c>
    </row>
    <row r="1027" customFormat="1" spans="1:7">
      <c r="A1027" s="93">
        <v>2150704</v>
      </c>
      <c r="B1027" s="324" t="s">
        <v>915</v>
      </c>
      <c r="C1027" s="88"/>
      <c r="D1027" s="88"/>
      <c r="E1027" s="88"/>
      <c r="F1027" s="306" t="e">
        <v>#DIV/0!</v>
      </c>
      <c r="G1027" s="306" t="e">
        <v>#DIV/0!</v>
      </c>
    </row>
    <row r="1028" customFormat="1" spans="1:7">
      <c r="A1028" s="93">
        <v>2150705</v>
      </c>
      <c r="B1028" s="324" t="s">
        <v>916</v>
      </c>
      <c r="C1028" s="88"/>
      <c r="D1028" s="88"/>
      <c r="E1028" s="88"/>
      <c r="F1028" s="306" t="e">
        <v>#DIV/0!</v>
      </c>
      <c r="G1028" s="306" t="e">
        <v>#DIV/0!</v>
      </c>
    </row>
    <row r="1029" customFormat="1" spans="1:7">
      <c r="A1029" s="93">
        <v>2150799</v>
      </c>
      <c r="B1029" s="324" t="s">
        <v>917</v>
      </c>
      <c r="C1029" s="88"/>
      <c r="D1029" s="88"/>
      <c r="E1029" s="88"/>
      <c r="F1029" s="306" t="e">
        <v>#DIV/0!</v>
      </c>
      <c r="G1029" s="306" t="e">
        <v>#DIV/0!</v>
      </c>
    </row>
    <row r="1030" customFormat="1" spans="1:7">
      <c r="A1030" s="300">
        <v>21508</v>
      </c>
      <c r="B1030" s="323" t="s">
        <v>918</v>
      </c>
      <c r="C1030" s="86">
        <v>0</v>
      </c>
      <c r="D1030" s="86">
        <v>67</v>
      </c>
      <c r="E1030" s="86">
        <v>0</v>
      </c>
      <c r="F1030" s="302" t="e">
        <v>#DIV/0!</v>
      </c>
      <c r="G1030" s="302">
        <v>0</v>
      </c>
    </row>
    <row r="1031" customFormat="1" spans="1:7">
      <c r="A1031" s="93">
        <v>2150801</v>
      </c>
      <c r="B1031" s="324" t="s">
        <v>156</v>
      </c>
      <c r="C1031" s="88"/>
      <c r="D1031" s="88">
        <v>0</v>
      </c>
      <c r="E1031" s="88"/>
      <c r="F1031" s="306" t="e">
        <v>#DIV/0!</v>
      </c>
      <c r="G1031" s="306" t="e">
        <v>#DIV/0!</v>
      </c>
    </row>
    <row r="1032" customFormat="1" spans="1:7">
      <c r="A1032" s="93">
        <v>2150802</v>
      </c>
      <c r="B1032" s="324" t="s">
        <v>157</v>
      </c>
      <c r="C1032" s="88"/>
      <c r="D1032" s="88">
        <v>0</v>
      </c>
      <c r="E1032" s="88"/>
      <c r="F1032" s="306" t="e">
        <v>#DIV/0!</v>
      </c>
      <c r="G1032" s="306" t="e">
        <v>#DIV/0!</v>
      </c>
    </row>
    <row r="1033" customFormat="1" spans="1:7">
      <c r="A1033" s="93">
        <v>2150803</v>
      </c>
      <c r="B1033" s="324" t="s">
        <v>158</v>
      </c>
      <c r="C1033" s="88"/>
      <c r="D1033" s="88">
        <v>0</v>
      </c>
      <c r="E1033" s="88"/>
      <c r="F1033" s="306" t="e">
        <v>#DIV/0!</v>
      </c>
      <c r="G1033" s="306" t="e">
        <v>#DIV/0!</v>
      </c>
    </row>
    <row r="1034" customFormat="1" spans="1:7">
      <c r="A1034" s="93">
        <v>2150804</v>
      </c>
      <c r="B1034" s="324" t="s">
        <v>919</v>
      </c>
      <c r="C1034" s="88"/>
      <c r="D1034" s="88">
        <v>0</v>
      </c>
      <c r="E1034" s="88"/>
      <c r="F1034" s="306" t="e">
        <v>#DIV/0!</v>
      </c>
      <c r="G1034" s="306" t="e">
        <v>#DIV/0!</v>
      </c>
    </row>
    <row r="1035" customFormat="1" spans="1:7">
      <c r="A1035" s="93">
        <v>2150805</v>
      </c>
      <c r="B1035" s="324" t="s">
        <v>920</v>
      </c>
      <c r="C1035" s="88"/>
      <c r="D1035" s="88">
        <v>67</v>
      </c>
      <c r="E1035" s="88"/>
      <c r="F1035" s="306" t="e">
        <v>#DIV/0!</v>
      </c>
      <c r="G1035" s="306">
        <v>0</v>
      </c>
    </row>
    <row r="1036" customFormat="1" spans="1:7">
      <c r="A1036" s="93">
        <v>2150806</v>
      </c>
      <c r="B1036" s="324" t="s">
        <v>921</v>
      </c>
      <c r="C1036" s="88"/>
      <c r="D1036" s="88">
        <v>0</v>
      </c>
      <c r="E1036" s="88"/>
      <c r="F1036" s="306" t="e">
        <v>#DIV/0!</v>
      </c>
      <c r="G1036" s="306" t="e">
        <v>#DIV/0!</v>
      </c>
    </row>
    <row r="1037" customFormat="1" spans="1:7">
      <c r="A1037" s="93">
        <v>2150899</v>
      </c>
      <c r="B1037" s="324" t="s">
        <v>922</v>
      </c>
      <c r="C1037" s="88"/>
      <c r="D1037" s="88">
        <v>0</v>
      </c>
      <c r="E1037" s="88"/>
      <c r="F1037" s="306" t="e">
        <v>#DIV/0!</v>
      </c>
      <c r="G1037" s="306" t="e">
        <v>#DIV/0!</v>
      </c>
    </row>
    <row r="1038" customFormat="1" spans="1:7">
      <c r="A1038" s="300">
        <v>21599</v>
      </c>
      <c r="B1038" s="323" t="s">
        <v>923</v>
      </c>
      <c r="C1038" s="86">
        <v>0</v>
      </c>
      <c r="D1038" s="86">
        <v>0</v>
      </c>
      <c r="E1038" s="86">
        <v>0</v>
      </c>
      <c r="F1038" s="302" t="e">
        <v>#DIV/0!</v>
      </c>
      <c r="G1038" s="302" t="e">
        <v>#DIV/0!</v>
      </c>
    </row>
    <row r="1039" customFormat="1" spans="1:7">
      <c r="A1039" s="93">
        <v>2159901</v>
      </c>
      <c r="B1039" s="324" t="s">
        <v>924</v>
      </c>
      <c r="C1039" s="88"/>
      <c r="D1039" s="88"/>
      <c r="E1039" s="88"/>
      <c r="F1039" s="306" t="e">
        <v>#DIV/0!</v>
      </c>
      <c r="G1039" s="306" t="e">
        <v>#DIV/0!</v>
      </c>
    </row>
    <row r="1040" customFormat="1" spans="1:7">
      <c r="A1040" s="93">
        <v>2159904</v>
      </c>
      <c r="B1040" s="324" t="s">
        <v>925</v>
      </c>
      <c r="C1040" s="88"/>
      <c r="D1040" s="88"/>
      <c r="E1040" s="88"/>
      <c r="F1040" s="306" t="e">
        <v>#DIV/0!</v>
      </c>
      <c r="G1040" s="306" t="e">
        <v>#DIV/0!</v>
      </c>
    </row>
    <row r="1041" customFormat="1" spans="1:7">
      <c r="A1041" s="93">
        <v>2159905</v>
      </c>
      <c r="B1041" s="324" t="s">
        <v>926</v>
      </c>
      <c r="C1041" s="88"/>
      <c r="D1041" s="88"/>
      <c r="E1041" s="88"/>
      <c r="F1041" s="306" t="e">
        <v>#DIV/0!</v>
      </c>
      <c r="G1041" s="306" t="e">
        <v>#DIV/0!</v>
      </c>
    </row>
    <row r="1042" customFormat="1" spans="1:7">
      <c r="A1042" s="93">
        <v>2159906</v>
      </c>
      <c r="B1042" s="324" t="s">
        <v>927</v>
      </c>
      <c r="C1042" s="88"/>
      <c r="D1042" s="88"/>
      <c r="E1042" s="88"/>
      <c r="F1042" s="306" t="e">
        <v>#DIV/0!</v>
      </c>
      <c r="G1042" s="306" t="e">
        <v>#DIV/0!</v>
      </c>
    </row>
    <row r="1043" customFormat="1" spans="1:7">
      <c r="A1043" s="93">
        <v>2159999</v>
      </c>
      <c r="B1043" s="324" t="s">
        <v>928</v>
      </c>
      <c r="C1043" s="88"/>
      <c r="D1043" s="88"/>
      <c r="E1043" s="88"/>
      <c r="F1043" s="306" t="e">
        <v>#DIV/0!</v>
      </c>
      <c r="G1043" s="306" t="e">
        <v>#DIV/0!</v>
      </c>
    </row>
    <row r="1044" customFormat="1" spans="1:7">
      <c r="A1044" s="296">
        <v>216</v>
      </c>
      <c r="B1044" s="325" t="s">
        <v>109</v>
      </c>
      <c r="C1044" s="316">
        <f>SUM(C1045+C1055+C1061)</f>
        <v>366</v>
      </c>
      <c r="D1044" s="316">
        <f>SUM(D1045+D1055+D1061)</f>
        <v>353</v>
      </c>
      <c r="E1044" s="316">
        <f>SUM(E1045+E1055+E1061)</f>
        <v>415</v>
      </c>
      <c r="F1044" s="317">
        <v>1.13114754098361</v>
      </c>
      <c r="G1044" s="299">
        <v>1.1728045325779</v>
      </c>
    </row>
    <row r="1045" customFormat="1" spans="1:7">
      <c r="A1045" s="300">
        <v>21602</v>
      </c>
      <c r="B1045" s="323" t="s">
        <v>929</v>
      </c>
      <c r="C1045" s="86">
        <v>366</v>
      </c>
      <c r="D1045" s="86">
        <v>347</v>
      </c>
      <c r="E1045" s="86">
        <v>415</v>
      </c>
      <c r="F1045" s="302">
        <v>1.13114754098361</v>
      </c>
      <c r="G1045" s="302">
        <v>1.19308357348703</v>
      </c>
    </row>
    <row r="1046" customFormat="1" spans="1:7">
      <c r="A1046" s="93">
        <v>2160201</v>
      </c>
      <c r="B1046" s="324" t="s">
        <v>156</v>
      </c>
      <c r="C1046" s="304">
        <v>0</v>
      </c>
      <c r="D1046" s="88">
        <v>0</v>
      </c>
      <c r="E1046" s="88"/>
      <c r="F1046" s="306" t="e">
        <v>#DIV/0!</v>
      </c>
      <c r="G1046" s="306" t="e">
        <v>#DIV/0!</v>
      </c>
    </row>
    <row r="1047" customFormat="1" spans="1:7">
      <c r="A1047" s="93">
        <v>2160202</v>
      </c>
      <c r="B1047" s="324" t="s">
        <v>157</v>
      </c>
      <c r="C1047" s="304">
        <v>0</v>
      </c>
      <c r="D1047" s="88">
        <v>0</v>
      </c>
      <c r="E1047" s="88"/>
      <c r="F1047" s="306" t="e">
        <v>#DIV/0!</v>
      </c>
      <c r="G1047" s="306" t="e">
        <v>#DIV/0!</v>
      </c>
    </row>
    <row r="1048" customFormat="1" spans="1:7">
      <c r="A1048" s="93">
        <v>2160203</v>
      </c>
      <c r="B1048" s="324" t="s">
        <v>158</v>
      </c>
      <c r="C1048" s="304">
        <v>0</v>
      </c>
      <c r="D1048" s="88">
        <v>0</v>
      </c>
      <c r="E1048" s="88"/>
      <c r="F1048" s="306" t="e">
        <v>#DIV/0!</v>
      </c>
      <c r="G1048" s="306" t="e">
        <v>#DIV/0!</v>
      </c>
    </row>
    <row r="1049" customFormat="1" spans="1:7">
      <c r="A1049" s="93">
        <v>2160216</v>
      </c>
      <c r="B1049" s="324" t="s">
        <v>930</v>
      </c>
      <c r="C1049" s="304">
        <v>0</v>
      </c>
      <c r="D1049" s="88">
        <v>0</v>
      </c>
      <c r="E1049" s="88"/>
      <c r="F1049" s="306" t="e">
        <v>#DIV/0!</v>
      </c>
      <c r="G1049" s="306" t="e">
        <v>#DIV/0!</v>
      </c>
    </row>
    <row r="1050" customFormat="1" spans="1:7">
      <c r="A1050" s="93">
        <v>2160217</v>
      </c>
      <c r="B1050" s="324" t="s">
        <v>931</v>
      </c>
      <c r="C1050" s="304">
        <v>0</v>
      </c>
      <c r="D1050" s="88">
        <v>0</v>
      </c>
      <c r="E1050" s="88"/>
      <c r="F1050" s="306" t="e">
        <v>#DIV/0!</v>
      </c>
      <c r="G1050" s="306" t="e">
        <v>#DIV/0!</v>
      </c>
    </row>
    <row r="1051" customFormat="1" spans="1:7">
      <c r="A1051" s="93">
        <v>2160218</v>
      </c>
      <c r="B1051" s="324" t="s">
        <v>932</v>
      </c>
      <c r="C1051" s="304">
        <v>0</v>
      </c>
      <c r="D1051" s="88">
        <v>0</v>
      </c>
      <c r="E1051" s="88"/>
      <c r="F1051" s="306" t="e">
        <v>#DIV/0!</v>
      </c>
      <c r="G1051" s="306" t="e">
        <v>#DIV/0!</v>
      </c>
    </row>
    <row r="1052" customFormat="1" spans="1:7">
      <c r="A1052" s="93">
        <v>2160219</v>
      </c>
      <c r="B1052" s="324" t="s">
        <v>933</v>
      </c>
      <c r="C1052" s="304">
        <v>0</v>
      </c>
      <c r="D1052" s="88">
        <v>0</v>
      </c>
      <c r="E1052" s="88"/>
      <c r="F1052" s="306" t="e">
        <v>#DIV/0!</v>
      </c>
      <c r="G1052" s="306" t="e">
        <v>#DIV/0!</v>
      </c>
    </row>
    <row r="1053" customFormat="1" spans="1:7">
      <c r="A1053" s="93">
        <v>2160250</v>
      </c>
      <c r="B1053" s="324" t="s">
        <v>165</v>
      </c>
      <c r="C1053" s="304">
        <v>0</v>
      </c>
      <c r="D1053" s="88">
        <v>0</v>
      </c>
      <c r="E1053" s="88"/>
      <c r="F1053" s="306" t="e">
        <v>#DIV/0!</v>
      </c>
      <c r="G1053" s="306" t="e">
        <v>#DIV/0!</v>
      </c>
    </row>
    <row r="1054" customFormat="1" ht="14" customHeight="1" spans="1:7">
      <c r="A1054" s="93">
        <v>2160299</v>
      </c>
      <c r="B1054" s="324" t="s">
        <v>934</v>
      </c>
      <c r="C1054" s="304">
        <v>366</v>
      </c>
      <c r="D1054" s="88">
        <v>347</v>
      </c>
      <c r="E1054" s="88">
        <v>415</v>
      </c>
      <c r="F1054" s="306">
        <v>1.13114754098361</v>
      </c>
      <c r="G1054" s="306">
        <v>1.19308357348703</v>
      </c>
    </row>
    <row r="1055" customFormat="1" spans="1:7">
      <c r="A1055" s="300">
        <v>21606</v>
      </c>
      <c r="B1055" s="323" t="s">
        <v>935</v>
      </c>
      <c r="C1055" s="86">
        <v>0</v>
      </c>
      <c r="D1055" s="86">
        <v>6</v>
      </c>
      <c r="E1055" s="86">
        <v>0</v>
      </c>
      <c r="F1055" s="302" t="e">
        <v>#DIV/0!</v>
      </c>
      <c r="G1055" s="302">
        <v>0</v>
      </c>
    </row>
    <row r="1056" customFormat="1" spans="1:7">
      <c r="A1056" s="93">
        <v>2160601</v>
      </c>
      <c r="B1056" s="324" t="s">
        <v>156</v>
      </c>
      <c r="C1056" s="88"/>
      <c r="D1056" s="88">
        <v>0</v>
      </c>
      <c r="E1056" s="88"/>
      <c r="F1056" s="306" t="e">
        <v>#DIV/0!</v>
      </c>
      <c r="G1056" s="306" t="e">
        <v>#DIV/0!</v>
      </c>
    </row>
    <row r="1057" customFormat="1" spans="1:7">
      <c r="A1057" s="93">
        <v>2160602</v>
      </c>
      <c r="B1057" s="324" t="s">
        <v>157</v>
      </c>
      <c r="C1057" s="88"/>
      <c r="D1057" s="88">
        <v>0</v>
      </c>
      <c r="E1057" s="88"/>
      <c r="F1057" s="306" t="e">
        <v>#DIV/0!</v>
      </c>
      <c r="G1057" s="306" t="e">
        <v>#DIV/0!</v>
      </c>
    </row>
    <row r="1058" customFormat="1" spans="1:7">
      <c r="A1058" s="93">
        <v>2160603</v>
      </c>
      <c r="B1058" s="324" t="s">
        <v>158</v>
      </c>
      <c r="C1058" s="88"/>
      <c r="D1058" s="88">
        <v>0</v>
      </c>
      <c r="E1058" s="88"/>
      <c r="F1058" s="306" t="e">
        <v>#DIV/0!</v>
      </c>
      <c r="G1058" s="306" t="e">
        <v>#DIV/0!</v>
      </c>
    </row>
    <row r="1059" customFormat="1" spans="1:7">
      <c r="A1059" s="93">
        <v>2160607</v>
      </c>
      <c r="B1059" s="324" t="s">
        <v>936</v>
      </c>
      <c r="C1059" s="88"/>
      <c r="D1059" s="88">
        <v>0</v>
      </c>
      <c r="E1059" s="88"/>
      <c r="F1059" s="306" t="e">
        <v>#DIV/0!</v>
      </c>
      <c r="G1059" s="306" t="e">
        <v>#DIV/0!</v>
      </c>
    </row>
    <row r="1060" customFormat="1" spans="1:7">
      <c r="A1060" s="93">
        <v>2160699</v>
      </c>
      <c r="B1060" s="324" t="s">
        <v>937</v>
      </c>
      <c r="C1060" s="88"/>
      <c r="D1060" s="88">
        <v>6</v>
      </c>
      <c r="E1060" s="88"/>
      <c r="F1060" s="306" t="e">
        <v>#DIV/0!</v>
      </c>
      <c r="G1060" s="306">
        <v>0</v>
      </c>
    </row>
    <row r="1061" customFormat="1" spans="1:7">
      <c r="A1061" s="300">
        <v>21699</v>
      </c>
      <c r="B1061" s="323" t="s">
        <v>938</v>
      </c>
      <c r="C1061" s="86">
        <v>0</v>
      </c>
      <c r="D1061" s="86">
        <v>0</v>
      </c>
      <c r="E1061" s="86">
        <v>0</v>
      </c>
      <c r="F1061" s="302" t="e">
        <v>#DIV/0!</v>
      </c>
      <c r="G1061" s="302" t="e">
        <v>#DIV/0!</v>
      </c>
    </row>
    <row r="1062" customFormat="1" spans="1:7">
      <c r="A1062" s="93">
        <v>2169901</v>
      </c>
      <c r="B1062" s="324" t="s">
        <v>939</v>
      </c>
      <c r="C1062" s="88"/>
      <c r="D1062" s="88"/>
      <c r="E1062" s="88"/>
      <c r="F1062" s="306" t="e">
        <v>#DIV/0!</v>
      </c>
      <c r="G1062" s="306" t="e">
        <v>#DIV/0!</v>
      </c>
    </row>
    <row r="1063" customFormat="1" spans="1:7">
      <c r="A1063" s="93">
        <v>2169999</v>
      </c>
      <c r="B1063" s="324" t="s">
        <v>940</v>
      </c>
      <c r="C1063" s="88"/>
      <c r="D1063" s="88"/>
      <c r="E1063" s="88"/>
      <c r="F1063" s="306" t="e">
        <v>#DIV/0!</v>
      </c>
      <c r="G1063" s="306" t="e">
        <v>#DIV/0!</v>
      </c>
    </row>
    <row r="1064" customFormat="1" spans="1:7">
      <c r="A1064" s="296">
        <v>217</v>
      </c>
      <c r="B1064" s="325" t="s">
        <v>110</v>
      </c>
      <c r="C1064" s="316">
        <v>0</v>
      </c>
      <c r="D1064" s="316">
        <v>0</v>
      </c>
      <c r="E1064" s="316">
        <v>0</v>
      </c>
      <c r="F1064" s="317"/>
      <c r="G1064" s="299"/>
    </row>
    <row r="1065" customFormat="1" spans="1:7">
      <c r="A1065" s="300">
        <v>21701</v>
      </c>
      <c r="B1065" s="323" t="s">
        <v>941</v>
      </c>
      <c r="C1065" s="86">
        <v>0</v>
      </c>
      <c r="D1065" s="86">
        <v>0</v>
      </c>
      <c r="E1065" s="86">
        <v>0</v>
      </c>
      <c r="F1065" s="302" t="e">
        <v>#DIV/0!</v>
      </c>
      <c r="G1065" s="302" t="e">
        <v>#DIV/0!</v>
      </c>
    </row>
    <row r="1066" customFormat="1" spans="1:7">
      <c r="A1066" s="93">
        <v>2170101</v>
      </c>
      <c r="B1066" s="324" t="s">
        <v>156</v>
      </c>
      <c r="C1066" s="88"/>
      <c r="D1066" s="88"/>
      <c r="E1066" s="88"/>
      <c r="F1066" s="306" t="e">
        <v>#DIV/0!</v>
      </c>
      <c r="G1066" s="306" t="e">
        <v>#DIV/0!</v>
      </c>
    </row>
    <row r="1067" customFormat="1" spans="1:7">
      <c r="A1067" s="93">
        <v>2170102</v>
      </c>
      <c r="B1067" s="324" t="s">
        <v>157</v>
      </c>
      <c r="C1067" s="88"/>
      <c r="D1067" s="88"/>
      <c r="E1067" s="88"/>
      <c r="F1067" s="306" t="e">
        <v>#DIV/0!</v>
      </c>
      <c r="G1067" s="306" t="e">
        <v>#DIV/0!</v>
      </c>
    </row>
    <row r="1068" customFormat="1" spans="1:7">
      <c r="A1068" s="93">
        <v>2170103</v>
      </c>
      <c r="B1068" s="324" t="s">
        <v>158</v>
      </c>
      <c r="C1068" s="88"/>
      <c r="D1068" s="88"/>
      <c r="E1068" s="88"/>
      <c r="F1068" s="306" t="e">
        <v>#DIV/0!</v>
      </c>
      <c r="G1068" s="306" t="e">
        <v>#DIV/0!</v>
      </c>
    </row>
    <row r="1069" customFormat="1" spans="1:7">
      <c r="A1069" s="93">
        <v>2170104</v>
      </c>
      <c r="B1069" s="324" t="s">
        <v>942</v>
      </c>
      <c r="C1069" s="88"/>
      <c r="D1069" s="88"/>
      <c r="E1069" s="88"/>
      <c r="F1069" s="306" t="e">
        <v>#DIV/0!</v>
      </c>
      <c r="G1069" s="306" t="e">
        <v>#DIV/0!</v>
      </c>
    </row>
    <row r="1070" customFormat="1" spans="1:7">
      <c r="A1070" s="93">
        <v>2170150</v>
      </c>
      <c r="B1070" s="324" t="s">
        <v>165</v>
      </c>
      <c r="C1070" s="88"/>
      <c r="D1070" s="88"/>
      <c r="E1070" s="88"/>
      <c r="F1070" s="306" t="e">
        <v>#DIV/0!</v>
      </c>
      <c r="G1070" s="306" t="e">
        <v>#DIV/0!</v>
      </c>
    </row>
    <row r="1071" customFormat="1" spans="1:7">
      <c r="A1071" s="93">
        <v>2170199</v>
      </c>
      <c r="B1071" s="324" t="s">
        <v>943</v>
      </c>
      <c r="C1071" s="88"/>
      <c r="D1071" s="88"/>
      <c r="E1071" s="88"/>
      <c r="F1071" s="306" t="e">
        <v>#DIV/0!</v>
      </c>
      <c r="G1071" s="306" t="e">
        <v>#DIV/0!</v>
      </c>
    </row>
    <row r="1072" customFormat="1" spans="1:7">
      <c r="A1072" s="300">
        <v>21702</v>
      </c>
      <c r="B1072" s="323" t="s">
        <v>944</v>
      </c>
      <c r="C1072" s="86">
        <v>0</v>
      </c>
      <c r="D1072" s="86">
        <v>0</v>
      </c>
      <c r="E1072" s="86">
        <v>0</v>
      </c>
      <c r="F1072" s="302" t="e">
        <v>#DIV/0!</v>
      </c>
      <c r="G1072" s="302" t="e">
        <v>#DIV/0!</v>
      </c>
    </row>
    <row r="1073" customFormat="1" spans="1:7">
      <c r="A1073" s="93">
        <v>2170201</v>
      </c>
      <c r="B1073" s="324" t="s">
        <v>945</v>
      </c>
      <c r="C1073" s="88"/>
      <c r="D1073" s="88"/>
      <c r="E1073" s="88"/>
      <c r="F1073" s="306" t="e">
        <v>#DIV/0!</v>
      </c>
      <c r="G1073" s="306" t="e">
        <v>#DIV/0!</v>
      </c>
    </row>
    <row r="1074" customFormat="1" spans="1:7">
      <c r="A1074" s="93">
        <v>2170202</v>
      </c>
      <c r="B1074" s="324" t="s">
        <v>946</v>
      </c>
      <c r="C1074" s="88"/>
      <c r="D1074" s="88"/>
      <c r="E1074" s="88"/>
      <c r="F1074" s="306" t="e">
        <v>#DIV/0!</v>
      </c>
      <c r="G1074" s="306" t="e">
        <v>#DIV/0!</v>
      </c>
    </row>
    <row r="1075" customFormat="1" spans="1:7">
      <c r="A1075" s="93">
        <v>2170203</v>
      </c>
      <c r="B1075" s="324" t="s">
        <v>947</v>
      </c>
      <c r="C1075" s="88"/>
      <c r="D1075" s="88"/>
      <c r="E1075" s="88"/>
      <c r="F1075" s="306" t="e">
        <v>#DIV/0!</v>
      </c>
      <c r="G1075" s="306" t="e">
        <v>#DIV/0!</v>
      </c>
    </row>
    <row r="1076" customFormat="1" spans="1:7">
      <c r="A1076" s="93">
        <v>2170204</v>
      </c>
      <c r="B1076" s="324" t="s">
        <v>948</v>
      </c>
      <c r="C1076" s="88"/>
      <c r="D1076" s="88"/>
      <c r="E1076" s="88"/>
      <c r="F1076" s="306" t="e">
        <v>#DIV/0!</v>
      </c>
      <c r="G1076" s="306" t="e">
        <v>#DIV/0!</v>
      </c>
    </row>
    <row r="1077" customFormat="1" spans="1:7">
      <c r="A1077" s="93">
        <v>2170205</v>
      </c>
      <c r="B1077" s="324" t="s">
        <v>949</v>
      </c>
      <c r="C1077" s="88"/>
      <c r="D1077" s="88"/>
      <c r="E1077" s="88"/>
      <c r="F1077" s="306" t="e">
        <v>#DIV/0!</v>
      </c>
      <c r="G1077" s="306" t="e">
        <v>#DIV/0!</v>
      </c>
    </row>
    <row r="1078" customFormat="1" spans="1:7">
      <c r="A1078" s="93">
        <v>2170206</v>
      </c>
      <c r="B1078" s="324" t="s">
        <v>950</v>
      </c>
      <c r="C1078" s="88"/>
      <c r="D1078" s="88"/>
      <c r="E1078" s="88"/>
      <c r="F1078" s="306" t="e">
        <v>#DIV/0!</v>
      </c>
      <c r="G1078" s="306" t="e">
        <v>#DIV/0!</v>
      </c>
    </row>
    <row r="1079" customFormat="1" spans="1:7">
      <c r="A1079" s="93">
        <v>2170207</v>
      </c>
      <c r="B1079" s="324" t="s">
        <v>951</v>
      </c>
      <c r="C1079" s="88"/>
      <c r="D1079" s="88"/>
      <c r="E1079" s="88"/>
      <c r="F1079" s="306" t="e">
        <v>#DIV/0!</v>
      </c>
      <c r="G1079" s="306" t="e">
        <v>#DIV/0!</v>
      </c>
    </row>
    <row r="1080" customFormat="1" spans="1:7">
      <c r="A1080" s="93">
        <v>2170208</v>
      </c>
      <c r="B1080" s="324" t="s">
        <v>952</v>
      </c>
      <c r="C1080" s="88"/>
      <c r="D1080" s="88"/>
      <c r="E1080" s="88"/>
      <c r="F1080" s="306" t="e">
        <v>#DIV/0!</v>
      </c>
      <c r="G1080" s="306" t="e">
        <v>#DIV/0!</v>
      </c>
    </row>
    <row r="1081" customFormat="1" spans="1:7">
      <c r="A1081" s="93">
        <v>2170299</v>
      </c>
      <c r="B1081" s="324" t="s">
        <v>953</v>
      </c>
      <c r="C1081" s="88"/>
      <c r="D1081" s="88"/>
      <c r="E1081" s="88"/>
      <c r="F1081" s="306" t="e">
        <v>#DIV/0!</v>
      </c>
      <c r="G1081" s="306" t="e">
        <v>#DIV/0!</v>
      </c>
    </row>
    <row r="1082" customFormat="1" spans="1:7">
      <c r="A1082" s="300">
        <v>21703</v>
      </c>
      <c r="B1082" s="323" t="s">
        <v>954</v>
      </c>
      <c r="C1082" s="86">
        <v>0</v>
      </c>
      <c r="D1082" s="86">
        <v>0</v>
      </c>
      <c r="E1082" s="86">
        <v>0</v>
      </c>
      <c r="F1082" s="302" t="e">
        <v>#DIV/0!</v>
      </c>
      <c r="G1082" s="302" t="e">
        <v>#DIV/0!</v>
      </c>
    </row>
    <row r="1083" customFormat="1" spans="1:7">
      <c r="A1083" s="93">
        <v>2170301</v>
      </c>
      <c r="B1083" s="324" t="s">
        <v>955</v>
      </c>
      <c r="C1083" s="88"/>
      <c r="D1083" s="88"/>
      <c r="E1083" s="88"/>
      <c r="F1083" s="306" t="e">
        <v>#DIV/0!</v>
      </c>
      <c r="G1083" s="306" t="e">
        <v>#DIV/0!</v>
      </c>
    </row>
    <row r="1084" customFormat="1" spans="1:7">
      <c r="A1084" s="93">
        <v>2170302</v>
      </c>
      <c r="B1084" s="67" t="s">
        <v>956</v>
      </c>
      <c r="C1084" s="88"/>
      <c r="D1084" s="88"/>
      <c r="E1084" s="88"/>
      <c r="F1084" s="306" t="e">
        <v>#DIV/0!</v>
      </c>
      <c r="G1084" s="306" t="e">
        <v>#DIV/0!</v>
      </c>
    </row>
    <row r="1085" customFormat="1" spans="1:7">
      <c r="A1085" s="93">
        <v>2170303</v>
      </c>
      <c r="B1085" s="324" t="s">
        <v>957</v>
      </c>
      <c r="C1085" s="88"/>
      <c r="D1085" s="88"/>
      <c r="E1085" s="88"/>
      <c r="F1085" s="306" t="e">
        <v>#DIV/0!</v>
      </c>
      <c r="G1085" s="306" t="e">
        <v>#DIV/0!</v>
      </c>
    </row>
    <row r="1086" customFormat="1" spans="1:7">
      <c r="A1086" s="93">
        <v>2170304</v>
      </c>
      <c r="B1086" s="324" t="s">
        <v>958</v>
      </c>
      <c r="C1086" s="88"/>
      <c r="D1086" s="88"/>
      <c r="E1086" s="88"/>
      <c r="F1086" s="306" t="e">
        <v>#DIV/0!</v>
      </c>
      <c r="G1086" s="306" t="e">
        <v>#DIV/0!</v>
      </c>
    </row>
    <row r="1087" customFormat="1" spans="1:7">
      <c r="A1087" s="93">
        <v>2170399</v>
      </c>
      <c r="B1087" s="324" t="s">
        <v>959</v>
      </c>
      <c r="C1087" s="88"/>
      <c r="D1087" s="88"/>
      <c r="E1087" s="88"/>
      <c r="F1087" s="306" t="e">
        <v>#DIV/0!</v>
      </c>
      <c r="G1087" s="306" t="e">
        <v>#DIV/0!</v>
      </c>
    </row>
    <row r="1088" customFormat="1" spans="1:7">
      <c r="A1088" s="300">
        <v>21704</v>
      </c>
      <c r="B1088" s="323" t="s">
        <v>960</v>
      </c>
      <c r="C1088" s="86">
        <v>0</v>
      </c>
      <c r="D1088" s="86">
        <v>0</v>
      </c>
      <c r="E1088" s="86">
        <v>0</v>
      </c>
      <c r="F1088" s="302" t="e">
        <v>#DIV/0!</v>
      </c>
      <c r="G1088" s="302" t="e">
        <v>#DIV/0!</v>
      </c>
    </row>
    <row r="1089" customFormat="1" spans="1:7">
      <c r="A1089" s="93">
        <v>2170401</v>
      </c>
      <c r="B1089" s="324" t="s">
        <v>961</v>
      </c>
      <c r="C1089" s="88"/>
      <c r="D1089" s="88"/>
      <c r="E1089" s="88"/>
      <c r="F1089" s="306" t="e">
        <v>#DIV/0!</v>
      </c>
      <c r="G1089" s="306" t="e">
        <v>#DIV/0!</v>
      </c>
    </row>
    <row r="1090" customFormat="1" spans="1:7">
      <c r="A1090" s="93">
        <v>2170499</v>
      </c>
      <c r="B1090" s="324" t="s">
        <v>962</v>
      </c>
      <c r="C1090" s="88"/>
      <c r="D1090" s="88"/>
      <c r="E1090" s="88"/>
      <c r="F1090" s="306" t="e">
        <v>#DIV/0!</v>
      </c>
      <c r="G1090" s="306" t="e">
        <v>#DIV/0!</v>
      </c>
    </row>
    <row r="1091" customFormat="1" spans="1:7">
      <c r="A1091" s="300">
        <v>21799</v>
      </c>
      <c r="B1091" s="323" t="s">
        <v>963</v>
      </c>
      <c r="C1091" s="86">
        <v>0</v>
      </c>
      <c r="D1091" s="86">
        <v>0</v>
      </c>
      <c r="E1091" s="86">
        <v>0</v>
      </c>
      <c r="F1091" s="302" t="e">
        <v>#DIV/0!</v>
      </c>
      <c r="G1091" s="302" t="e">
        <v>#DIV/0!</v>
      </c>
    </row>
    <row r="1092" customFormat="1" spans="1:7">
      <c r="A1092" s="93">
        <v>2179902</v>
      </c>
      <c r="B1092" s="324" t="s">
        <v>964</v>
      </c>
      <c r="C1092" s="88"/>
      <c r="D1092" s="88"/>
      <c r="E1092" s="88"/>
      <c r="F1092" s="306" t="e">
        <v>#DIV/0!</v>
      </c>
      <c r="G1092" s="306" t="e">
        <v>#DIV/0!</v>
      </c>
    </row>
    <row r="1093" customFormat="1" spans="1:7">
      <c r="A1093" s="93">
        <v>2179999</v>
      </c>
      <c r="B1093" s="324" t="s">
        <v>965</v>
      </c>
      <c r="C1093" s="88"/>
      <c r="D1093" s="88"/>
      <c r="E1093" s="88"/>
      <c r="F1093" s="306" t="e">
        <v>#DIV/0!</v>
      </c>
      <c r="G1093" s="306" t="e">
        <v>#DIV/0!</v>
      </c>
    </row>
    <row r="1094" customFormat="1" spans="1:7">
      <c r="A1094" s="296">
        <v>219</v>
      </c>
      <c r="B1094" s="325" t="s">
        <v>111</v>
      </c>
      <c r="C1094" s="316">
        <v>0</v>
      </c>
      <c r="D1094" s="316">
        <v>0</v>
      </c>
      <c r="E1094" s="316">
        <v>0</v>
      </c>
      <c r="F1094" s="317"/>
      <c r="G1094" s="299"/>
    </row>
    <row r="1095" customFormat="1" spans="1:7">
      <c r="A1095" s="300">
        <v>21901</v>
      </c>
      <c r="B1095" s="323" t="s">
        <v>966</v>
      </c>
      <c r="C1095" s="86"/>
      <c r="D1095" s="86"/>
      <c r="E1095" s="86"/>
      <c r="F1095" s="302" t="e">
        <v>#DIV/0!</v>
      </c>
      <c r="G1095" s="302" t="e">
        <v>#DIV/0!</v>
      </c>
    </row>
    <row r="1096" customFormat="1" spans="1:7">
      <c r="A1096" s="300">
        <v>21902</v>
      </c>
      <c r="B1096" s="323" t="s">
        <v>967</v>
      </c>
      <c r="C1096" s="86"/>
      <c r="D1096" s="86"/>
      <c r="E1096" s="86"/>
      <c r="F1096" s="302" t="e">
        <v>#DIV/0!</v>
      </c>
      <c r="G1096" s="302" t="e">
        <v>#DIV/0!</v>
      </c>
    </row>
    <row r="1097" customFormat="1" spans="1:7">
      <c r="A1097" s="300">
        <v>21903</v>
      </c>
      <c r="B1097" s="323" t="s">
        <v>968</v>
      </c>
      <c r="C1097" s="86"/>
      <c r="D1097" s="86"/>
      <c r="E1097" s="86"/>
      <c r="F1097" s="302" t="e">
        <v>#DIV/0!</v>
      </c>
      <c r="G1097" s="302" t="e">
        <v>#DIV/0!</v>
      </c>
    </row>
    <row r="1098" customFormat="1" spans="1:7">
      <c r="A1098" s="300">
        <v>21904</v>
      </c>
      <c r="B1098" s="323" t="s">
        <v>969</v>
      </c>
      <c r="C1098" s="86"/>
      <c r="D1098" s="86"/>
      <c r="E1098" s="86"/>
      <c r="F1098" s="302" t="e">
        <v>#DIV/0!</v>
      </c>
      <c r="G1098" s="302" t="e">
        <v>#DIV/0!</v>
      </c>
    </row>
    <row r="1099" customFormat="1" spans="1:7">
      <c r="A1099" s="300">
        <v>21905</v>
      </c>
      <c r="B1099" s="323" t="s">
        <v>970</v>
      </c>
      <c r="C1099" s="86"/>
      <c r="D1099" s="86"/>
      <c r="E1099" s="86"/>
      <c r="F1099" s="302" t="e">
        <v>#DIV/0!</v>
      </c>
      <c r="G1099" s="302" t="e">
        <v>#DIV/0!</v>
      </c>
    </row>
    <row r="1100" customFormat="1" spans="1:7">
      <c r="A1100" s="300">
        <v>21906</v>
      </c>
      <c r="B1100" s="323" t="s">
        <v>751</v>
      </c>
      <c r="C1100" s="86"/>
      <c r="D1100" s="86"/>
      <c r="E1100" s="86"/>
      <c r="F1100" s="302" t="e">
        <v>#DIV/0!</v>
      </c>
      <c r="G1100" s="302" t="e">
        <v>#DIV/0!</v>
      </c>
    </row>
    <row r="1101" customFormat="1" spans="1:7">
      <c r="A1101" s="300">
        <v>21907</v>
      </c>
      <c r="B1101" s="323" t="s">
        <v>971</v>
      </c>
      <c r="C1101" s="86"/>
      <c r="D1101" s="86"/>
      <c r="E1101" s="86"/>
      <c r="F1101" s="302" t="e">
        <v>#DIV/0!</v>
      </c>
      <c r="G1101" s="302" t="e">
        <v>#DIV/0!</v>
      </c>
    </row>
    <row r="1102" customFormat="1" spans="1:7">
      <c r="A1102" s="300">
        <v>21908</v>
      </c>
      <c r="B1102" s="323" t="s">
        <v>972</v>
      </c>
      <c r="C1102" s="86"/>
      <c r="D1102" s="86"/>
      <c r="E1102" s="86"/>
      <c r="F1102" s="302" t="e">
        <v>#DIV/0!</v>
      </c>
      <c r="G1102" s="302" t="e">
        <v>#DIV/0!</v>
      </c>
    </row>
    <row r="1103" customFormat="1" spans="1:7">
      <c r="A1103" s="300">
        <v>21999</v>
      </c>
      <c r="B1103" s="323" t="s">
        <v>973</v>
      </c>
      <c r="C1103" s="86"/>
      <c r="D1103" s="86"/>
      <c r="E1103" s="86"/>
      <c r="F1103" s="302" t="e">
        <v>#DIV/0!</v>
      </c>
      <c r="G1103" s="302" t="e">
        <v>#DIV/0!</v>
      </c>
    </row>
    <row r="1104" customFormat="1" spans="1:7">
      <c r="A1104" s="296">
        <v>220</v>
      </c>
      <c r="B1104" s="325" t="s">
        <v>112</v>
      </c>
      <c r="C1104" s="316">
        <f>SUM(C1105+C1132+C1147)</f>
        <v>912</v>
      </c>
      <c r="D1104" s="316">
        <f>SUM(D1105+D1132+D1147)</f>
        <v>920</v>
      </c>
      <c r="E1104" s="316">
        <f>SUM(E1105+E1132+E1147)</f>
        <v>767</v>
      </c>
      <c r="F1104" s="317">
        <v>1.00438596491228</v>
      </c>
      <c r="G1104" s="299">
        <v>0.995652173913044</v>
      </c>
    </row>
    <row r="1105" customFormat="1" spans="1:7">
      <c r="A1105" s="300">
        <v>22001</v>
      </c>
      <c r="B1105" s="323" t="s">
        <v>974</v>
      </c>
      <c r="C1105" s="86">
        <v>902</v>
      </c>
      <c r="D1105" s="86">
        <v>910</v>
      </c>
      <c r="E1105" s="86">
        <v>757</v>
      </c>
      <c r="F1105" s="302">
        <v>1.00554323725055</v>
      </c>
      <c r="G1105" s="302">
        <v>0.996703296703297</v>
      </c>
    </row>
    <row r="1106" customFormat="1" spans="1:7">
      <c r="A1106" s="93">
        <v>2200101</v>
      </c>
      <c r="B1106" s="324" t="s">
        <v>156</v>
      </c>
      <c r="C1106" s="304">
        <v>141</v>
      </c>
      <c r="D1106" s="88">
        <v>138</v>
      </c>
      <c r="E1106" s="88">
        <v>133</v>
      </c>
      <c r="F1106" s="306">
        <v>0.943262411347518</v>
      </c>
      <c r="G1106" s="306">
        <v>0.963768115942029</v>
      </c>
    </row>
    <row r="1107" customFormat="1" spans="1:7">
      <c r="A1107" s="93">
        <v>2200102</v>
      </c>
      <c r="B1107" s="324" t="s">
        <v>157</v>
      </c>
      <c r="C1107" s="304">
        <v>0</v>
      </c>
      <c r="D1107" s="88">
        <v>0</v>
      </c>
      <c r="E1107" s="88"/>
      <c r="F1107" s="306" t="e">
        <v>#DIV/0!</v>
      </c>
      <c r="G1107" s="306" t="e">
        <v>#DIV/0!</v>
      </c>
    </row>
    <row r="1108" customFormat="1" spans="1:7">
      <c r="A1108" s="93">
        <v>2200103</v>
      </c>
      <c r="B1108" s="324" t="s">
        <v>158</v>
      </c>
      <c r="C1108" s="304">
        <v>0</v>
      </c>
      <c r="D1108" s="88">
        <v>0</v>
      </c>
      <c r="E1108" s="88"/>
      <c r="F1108" s="306" t="e">
        <v>#DIV/0!</v>
      </c>
      <c r="G1108" s="306" t="e">
        <v>#DIV/0!</v>
      </c>
    </row>
    <row r="1109" customFormat="1" spans="1:7">
      <c r="A1109" s="93">
        <v>2200104</v>
      </c>
      <c r="B1109" s="324" t="s">
        <v>975</v>
      </c>
      <c r="C1109" s="304">
        <v>0</v>
      </c>
      <c r="D1109" s="88">
        <v>0</v>
      </c>
      <c r="E1109" s="88">
        <v>5</v>
      </c>
      <c r="F1109" s="306" t="e">
        <v>#DIV/0!</v>
      </c>
      <c r="G1109" s="306" t="e">
        <v>#DIV/0!</v>
      </c>
    </row>
    <row r="1110" customFormat="1" spans="1:7">
      <c r="A1110" s="93">
        <v>2200106</v>
      </c>
      <c r="B1110" s="324" t="s">
        <v>976</v>
      </c>
      <c r="C1110" s="304">
        <v>40</v>
      </c>
      <c r="D1110" s="88">
        <v>40</v>
      </c>
      <c r="E1110" s="88">
        <v>20</v>
      </c>
      <c r="F1110" s="306">
        <v>0.5</v>
      </c>
      <c r="G1110" s="306">
        <v>0.5</v>
      </c>
    </row>
    <row r="1111" customFormat="1" spans="1:7">
      <c r="A1111" s="93">
        <v>2200107</v>
      </c>
      <c r="B1111" s="324" t="s">
        <v>977</v>
      </c>
      <c r="C1111" s="304">
        <v>0</v>
      </c>
      <c r="D1111" s="88">
        <v>0</v>
      </c>
      <c r="E1111" s="88"/>
      <c r="F1111" s="306" t="e">
        <v>#DIV/0!</v>
      </c>
      <c r="G1111" s="306" t="e">
        <v>#DIV/0!</v>
      </c>
    </row>
    <row r="1112" customFormat="1" spans="1:7">
      <c r="A1112" s="93">
        <v>2200108</v>
      </c>
      <c r="B1112" s="324" t="s">
        <v>978</v>
      </c>
      <c r="C1112" s="304">
        <v>0</v>
      </c>
      <c r="D1112" s="88">
        <v>0</v>
      </c>
      <c r="E1112" s="88"/>
      <c r="F1112" s="306" t="e">
        <v>#DIV/0!</v>
      </c>
      <c r="G1112" s="306" t="e">
        <v>#DIV/0!</v>
      </c>
    </row>
    <row r="1113" customFormat="1" spans="1:7">
      <c r="A1113" s="93">
        <v>2200109</v>
      </c>
      <c r="B1113" s="324" t="s">
        <v>979</v>
      </c>
      <c r="C1113" s="304">
        <v>0</v>
      </c>
      <c r="D1113" s="88">
        <v>0</v>
      </c>
      <c r="E1113" s="88"/>
      <c r="F1113" s="306" t="e">
        <v>#DIV/0!</v>
      </c>
      <c r="G1113" s="306" t="e">
        <v>#DIV/0!</v>
      </c>
    </row>
    <row r="1114" customFormat="1" spans="1:7">
      <c r="A1114" s="93">
        <v>2200112</v>
      </c>
      <c r="B1114" s="324" t="s">
        <v>980</v>
      </c>
      <c r="C1114" s="304">
        <v>0</v>
      </c>
      <c r="D1114" s="88">
        <v>0</v>
      </c>
      <c r="E1114" s="88"/>
      <c r="F1114" s="306" t="e">
        <v>#DIV/0!</v>
      </c>
      <c r="G1114" s="306" t="e">
        <v>#DIV/0!</v>
      </c>
    </row>
    <row r="1115" customFormat="1" spans="1:7">
      <c r="A1115" s="93">
        <v>2200113</v>
      </c>
      <c r="B1115" s="324" t="s">
        <v>981</v>
      </c>
      <c r="C1115" s="304">
        <v>1</v>
      </c>
      <c r="D1115" s="88">
        <v>1</v>
      </c>
      <c r="E1115" s="88">
        <v>1</v>
      </c>
      <c r="F1115" s="306">
        <v>1</v>
      </c>
      <c r="G1115" s="306">
        <v>1</v>
      </c>
    </row>
    <row r="1116" customFormat="1" spans="1:7">
      <c r="A1116" s="93">
        <v>2200114</v>
      </c>
      <c r="B1116" s="324" t="s">
        <v>982</v>
      </c>
      <c r="C1116" s="304">
        <v>0</v>
      </c>
      <c r="D1116" s="88">
        <v>0</v>
      </c>
      <c r="E1116" s="88"/>
      <c r="F1116" s="306" t="e">
        <v>#DIV/0!</v>
      </c>
      <c r="G1116" s="306" t="e">
        <v>#DIV/0!</v>
      </c>
    </row>
    <row r="1117" customFormat="1" spans="1:7">
      <c r="A1117" s="93">
        <v>2200115</v>
      </c>
      <c r="B1117" s="324" t="s">
        <v>983</v>
      </c>
      <c r="C1117" s="304">
        <v>0</v>
      </c>
      <c r="D1117" s="88">
        <v>0</v>
      </c>
      <c r="E1117" s="88"/>
      <c r="F1117" s="306" t="e">
        <v>#DIV/0!</v>
      </c>
      <c r="G1117" s="306" t="e">
        <v>#DIV/0!</v>
      </c>
    </row>
    <row r="1118" customFormat="1" spans="1:7">
      <c r="A1118" s="93">
        <v>2200116</v>
      </c>
      <c r="B1118" s="324" t="s">
        <v>984</v>
      </c>
      <c r="C1118" s="304">
        <v>0</v>
      </c>
      <c r="D1118" s="88">
        <v>0</v>
      </c>
      <c r="E1118" s="88"/>
      <c r="F1118" s="306" t="e">
        <v>#DIV/0!</v>
      </c>
      <c r="G1118" s="306" t="e">
        <v>#DIV/0!</v>
      </c>
    </row>
    <row r="1119" customFormat="1" spans="1:7">
      <c r="A1119" s="93">
        <v>2200119</v>
      </c>
      <c r="B1119" s="324" t="s">
        <v>985</v>
      </c>
      <c r="C1119" s="304">
        <v>0</v>
      </c>
      <c r="D1119" s="88">
        <v>0</v>
      </c>
      <c r="E1119" s="88"/>
      <c r="F1119" s="306" t="e">
        <v>#DIV/0!</v>
      </c>
      <c r="G1119" s="306" t="e">
        <v>#DIV/0!</v>
      </c>
    </row>
    <row r="1120" customFormat="1" spans="1:7">
      <c r="A1120" s="93">
        <v>2200120</v>
      </c>
      <c r="B1120" s="324" t="s">
        <v>986</v>
      </c>
      <c r="C1120" s="304">
        <v>0</v>
      </c>
      <c r="D1120" s="88">
        <v>0</v>
      </c>
      <c r="E1120" s="88"/>
      <c r="F1120" s="306" t="e">
        <v>#DIV/0!</v>
      </c>
      <c r="G1120" s="306" t="e">
        <v>#DIV/0!</v>
      </c>
    </row>
    <row r="1121" customFormat="1" spans="1:7">
      <c r="A1121" s="93">
        <v>2200121</v>
      </c>
      <c r="B1121" s="324" t="s">
        <v>987</v>
      </c>
      <c r="C1121" s="304">
        <v>0</v>
      </c>
      <c r="D1121" s="88">
        <v>0</v>
      </c>
      <c r="E1121" s="88"/>
      <c r="F1121" s="306" t="e">
        <v>#DIV/0!</v>
      </c>
      <c r="G1121" s="306" t="e">
        <v>#DIV/0!</v>
      </c>
    </row>
    <row r="1122" customFormat="1" spans="1:7">
      <c r="A1122" s="93">
        <v>2200122</v>
      </c>
      <c r="B1122" s="324" t="s">
        <v>988</v>
      </c>
      <c r="C1122" s="304">
        <v>0</v>
      </c>
      <c r="D1122" s="88">
        <v>0</v>
      </c>
      <c r="E1122" s="88"/>
      <c r="F1122" s="306" t="e">
        <v>#DIV/0!</v>
      </c>
      <c r="G1122" s="306" t="e">
        <v>#DIV/0!</v>
      </c>
    </row>
    <row r="1123" customFormat="1" spans="1:7">
      <c r="A1123" s="93">
        <v>2200123</v>
      </c>
      <c r="B1123" s="324" t="s">
        <v>989</v>
      </c>
      <c r="C1123" s="304">
        <v>0</v>
      </c>
      <c r="D1123" s="88">
        <v>0</v>
      </c>
      <c r="E1123" s="88"/>
      <c r="F1123" s="306" t="e">
        <v>#DIV/0!</v>
      </c>
      <c r="G1123" s="306" t="e">
        <v>#DIV/0!</v>
      </c>
    </row>
    <row r="1124" customFormat="1" spans="1:7">
      <c r="A1124" s="93">
        <v>2200124</v>
      </c>
      <c r="B1124" s="324" t="s">
        <v>990</v>
      </c>
      <c r="C1124" s="304">
        <v>0</v>
      </c>
      <c r="D1124" s="88">
        <v>0</v>
      </c>
      <c r="E1124" s="88"/>
      <c r="F1124" s="306" t="e">
        <v>#DIV/0!</v>
      </c>
      <c r="G1124" s="306" t="e">
        <v>#DIV/0!</v>
      </c>
    </row>
    <row r="1125" customFormat="1" spans="1:7">
      <c r="A1125" s="93">
        <v>2200125</v>
      </c>
      <c r="B1125" s="324" t="s">
        <v>991</v>
      </c>
      <c r="C1125" s="304">
        <v>0</v>
      </c>
      <c r="D1125" s="88">
        <v>0</v>
      </c>
      <c r="E1125" s="88"/>
      <c r="F1125" s="306" t="e">
        <v>#DIV/0!</v>
      </c>
      <c r="G1125" s="306" t="e">
        <v>#DIV/0!</v>
      </c>
    </row>
    <row r="1126" customFormat="1" spans="1:7">
      <c r="A1126" s="93">
        <v>2200126</v>
      </c>
      <c r="B1126" s="324" t="s">
        <v>992</v>
      </c>
      <c r="C1126" s="304">
        <v>0</v>
      </c>
      <c r="D1126" s="88">
        <v>0</v>
      </c>
      <c r="E1126" s="88"/>
      <c r="F1126" s="306" t="e">
        <v>#DIV/0!</v>
      </c>
      <c r="G1126" s="306" t="e">
        <v>#DIV/0!</v>
      </c>
    </row>
    <row r="1127" customFormat="1" spans="1:7">
      <c r="A1127" s="93">
        <v>2200127</v>
      </c>
      <c r="B1127" s="324" t="s">
        <v>993</v>
      </c>
      <c r="C1127" s="304">
        <v>0</v>
      </c>
      <c r="D1127" s="88">
        <v>0</v>
      </c>
      <c r="E1127" s="88"/>
      <c r="F1127" s="306" t="e">
        <v>#DIV/0!</v>
      </c>
      <c r="G1127" s="306" t="e">
        <v>#DIV/0!</v>
      </c>
    </row>
    <row r="1128" customFormat="1" spans="1:7">
      <c r="A1128" s="93">
        <v>2200128</v>
      </c>
      <c r="B1128" s="324" t="s">
        <v>994</v>
      </c>
      <c r="C1128" s="304">
        <v>0</v>
      </c>
      <c r="D1128" s="88">
        <v>0</v>
      </c>
      <c r="E1128" s="88"/>
      <c r="F1128" s="306" t="e">
        <v>#DIV/0!</v>
      </c>
      <c r="G1128" s="306" t="e">
        <v>#DIV/0!</v>
      </c>
    </row>
    <row r="1129" customFormat="1" spans="1:7">
      <c r="A1129" s="93">
        <v>2200129</v>
      </c>
      <c r="B1129" s="324" t="s">
        <v>995</v>
      </c>
      <c r="C1129" s="304">
        <v>0</v>
      </c>
      <c r="D1129" s="88">
        <v>0</v>
      </c>
      <c r="E1129" s="88"/>
      <c r="F1129" s="306" t="e">
        <v>#DIV/0!</v>
      </c>
      <c r="G1129" s="306" t="e">
        <v>#DIV/0!</v>
      </c>
    </row>
    <row r="1130" customFormat="1" spans="1:7">
      <c r="A1130" s="93">
        <v>2200150</v>
      </c>
      <c r="B1130" s="324" t="s">
        <v>165</v>
      </c>
      <c r="C1130" s="304">
        <v>432</v>
      </c>
      <c r="D1130" s="88">
        <v>462</v>
      </c>
      <c r="E1130" s="88">
        <v>475</v>
      </c>
      <c r="F1130" s="306">
        <v>1.09953703703704</v>
      </c>
      <c r="G1130" s="306">
        <v>1.02813852813853</v>
      </c>
    </row>
    <row r="1131" customFormat="1" spans="1:7">
      <c r="A1131" s="93">
        <v>2200199</v>
      </c>
      <c r="B1131" s="324" t="s">
        <v>996</v>
      </c>
      <c r="C1131" s="304">
        <v>288</v>
      </c>
      <c r="D1131" s="88">
        <v>269</v>
      </c>
      <c r="E1131" s="88">
        <v>123</v>
      </c>
      <c r="F1131" s="306">
        <v>0.947916666666667</v>
      </c>
      <c r="G1131" s="306">
        <v>1.01486988847584</v>
      </c>
    </row>
    <row r="1132" customFormat="1" spans="1:7">
      <c r="A1132" s="300">
        <v>22005</v>
      </c>
      <c r="B1132" s="323" t="s">
        <v>997</v>
      </c>
      <c r="C1132" s="86">
        <v>10</v>
      </c>
      <c r="D1132" s="86">
        <v>10</v>
      </c>
      <c r="E1132" s="86">
        <v>10</v>
      </c>
      <c r="F1132" s="302">
        <v>0.9</v>
      </c>
      <c r="G1132" s="302">
        <v>0.9</v>
      </c>
    </row>
    <row r="1133" customFormat="1" spans="1:7">
      <c r="A1133" s="93">
        <v>2200501</v>
      </c>
      <c r="B1133" s="324" t="s">
        <v>156</v>
      </c>
      <c r="C1133" s="88"/>
      <c r="D1133" s="88">
        <v>0</v>
      </c>
      <c r="E1133" s="88"/>
      <c r="F1133" s="306" t="e">
        <v>#DIV/0!</v>
      </c>
      <c r="G1133" s="306" t="e">
        <v>#DIV/0!</v>
      </c>
    </row>
    <row r="1134" customFormat="1" spans="1:7">
      <c r="A1134" s="93">
        <v>2200502</v>
      </c>
      <c r="B1134" s="324" t="s">
        <v>157</v>
      </c>
      <c r="C1134" s="88"/>
      <c r="D1134" s="88">
        <v>0</v>
      </c>
      <c r="E1134" s="88"/>
      <c r="F1134" s="306" t="e">
        <v>#DIV/0!</v>
      </c>
      <c r="G1134" s="306" t="e">
        <v>#DIV/0!</v>
      </c>
    </row>
    <row r="1135" customFormat="1" spans="1:7">
      <c r="A1135" s="93">
        <v>2200503</v>
      </c>
      <c r="B1135" s="324" t="s">
        <v>158</v>
      </c>
      <c r="C1135" s="88"/>
      <c r="D1135" s="88">
        <v>0</v>
      </c>
      <c r="E1135" s="88"/>
      <c r="F1135" s="306" t="e">
        <v>#DIV/0!</v>
      </c>
      <c r="G1135" s="306" t="e">
        <v>#DIV/0!</v>
      </c>
    </row>
    <row r="1136" customFormat="1" spans="1:7">
      <c r="A1136" s="93">
        <v>2200504</v>
      </c>
      <c r="B1136" s="324" t="s">
        <v>998</v>
      </c>
      <c r="C1136" s="88"/>
      <c r="D1136" s="88">
        <v>0</v>
      </c>
      <c r="E1136" s="88"/>
      <c r="F1136" s="306" t="e">
        <v>#DIV/0!</v>
      </c>
      <c r="G1136" s="306" t="e">
        <v>#DIV/0!</v>
      </c>
    </row>
    <row r="1137" customFormat="1" spans="1:7">
      <c r="A1137" s="93">
        <v>2200506</v>
      </c>
      <c r="B1137" s="324" t="s">
        <v>999</v>
      </c>
      <c r="C1137" s="88"/>
      <c r="D1137" s="88">
        <v>0</v>
      </c>
      <c r="E1137" s="88"/>
      <c r="F1137" s="306" t="e">
        <v>#DIV/0!</v>
      </c>
      <c r="G1137" s="306" t="e">
        <v>#DIV/0!</v>
      </c>
    </row>
    <row r="1138" customFormat="1" spans="1:7">
      <c r="A1138" s="93">
        <v>2200507</v>
      </c>
      <c r="B1138" s="324" t="s">
        <v>1000</v>
      </c>
      <c r="C1138" s="88"/>
      <c r="D1138" s="88">
        <v>0</v>
      </c>
      <c r="E1138" s="88"/>
      <c r="F1138" s="306" t="e">
        <v>#DIV/0!</v>
      </c>
      <c r="G1138" s="306" t="e">
        <v>#DIV/0!</v>
      </c>
    </row>
    <row r="1139" customFormat="1" spans="1:7">
      <c r="A1139" s="93">
        <v>2200508</v>
      </c>
      <c r="B1139" s="324" t="s">
        <v>1001</v>
      </c>
      <c r="C1139" s="88"/>
      <c r="D1139" s="88">
        <v>2</v>
      </c>
      <c r="E1139" s="88"/>
      <c r="F1139" s="306" t="e">
        <v>#DIV/0!</v>
      </c>
      <c r="G1139" s="306">
        <v>0</v>
      </c>
    </row>
    <row r="1140" customFormat="1" spans="1:7">
      <c r="A1140" s="93">
        <v>2200509</v>
      </c>
      <c r="B1140" s="324" t="s">
        <v>1002</v>
      </c>
      <c r="C1140" s="88"/>
      <c r="D1140" s="88">
        <v>1</v>
      </c>
      <c r="E1140" s="88"/>
      <c r="F1140" s="306" t="e">
        <v>#DIV/0!</v>
      </c>
      <c r="G1140" s="306">
        <v>0</v>
      </c>
    </row>
    <row r="1141" customFormat="1" spans="1:7">
      <c r="A1141" s="93">
        <v>2200510</v>
      </c>
      <c r="B1141" s="324" t="s">
        <v>1003</v>
      </c>
      <c r="C1141" s="88"/>
      <c r="D1141" s="88">
        <v>0</v>
      </c>
      <c r="E1141" s="88"/>
      <c r="F1141" s="306" t="e">
        <v>#DIV/0!</v>
      </c>
      <c r="G1141" s="306" t="e">
        <v>#DIV/0!</v>
      </c>
    </row>
    <row r="1142" customFormat="1" spans="1:7">
      <c r="A1142" s="93">
        <v>2200511</v>
      </c>
      <c r="B1142" s="324" t="s">
        <v>1004</v>
      </c>
      <c r="C1142" s="88"/>
      <c r="D1142" s="88">
        <v>4</v>
      </c>
      <c r="E1142" s="88"/>
      <c r="F1142" s="306" t="e">
        <v>#DIV/0!</v>
      </c>
      <c r="G1142" s="306">
        <v>0</v>
      </c>
    </row>
    <row r="1143" customFormat="1" spans="1:7">
      <c r="A1143" s="93">
        <v>2200512</v>
      </c>
      <c r="B1143" s="324" t="s">
        <v>1005</v>
      </c>
      <c r="C1143" s="88"/>
      <c r="D1143" s="88">
        <v>0</v>
      </c>
      <c r="E1143" s="88"/>
      <c r="F1143" s="306" t="e">
        <v>#DIV/0!</v>
      </c>
      <c r="G1143" s="306" t="e">
        <v>#DIV/0!</v>
      </c>
    </row>
    <row r="1144" customFormat="1" spans="1:7">
      <c r="A1144" s="93">
        <v>2200513</v>
      </c>
      <c r="B1144" s="324" t="s">
        <v>1006</v>
      </c>
      <c r="C1144" s="88"/>
      <c r="D1144" s="88">
        <v>0</v>
      </c>
      <c r="E1144" s="88"/>
      <c r="F1144" s="306" t="e">
        <v>#DIV/0!</v>
      </c>
      <c r="G1144" s="306" t="e">
        <v>#DIV/0!</v>
      </c>
    </row>
    <row r="1145" customFormat="1" spans="1:7">
      <c r="A1145" s="93">
        <v>2200514</v>
      </c>
      <c r="B1145" s="324" t="s">
        <v>1007</v>
      </c>
      <c r="C1145" s="88"/>
      <c r="D1145" s="88">
        <v>0</v>
      </c>
      <c r="E1145" s="88"/>
      <c r="F1145" s="306" t="e">
        <v>#DIV/0!</v>
      </c>
      <c r="G1145" s="306" t="e">
        <v>#DIV/0!</v>
      </c>
    </row>
    <row r="1146" customFormat="1" spans="1:7">
      <c r="A1146" s="93">
        <v>2200599</v>
      </c>
      <c r="B1146" s="324" t="s">
        <v>1008</v>
      </c>
      <c r="C1146" s="88">
        <v>10</v>
      </c>
      <c r="D1146" s="88">
        <v>3</v>
      </c>
      <c r="E1146" s="88">
        <v>10</v>
      </c>
      <c r="F1146" s="306">
        <v>0.9</v>
      </c>
      <c r="G1146" s="306">
        <v>3</v>
      </c>
    </row>
    <row r="1147" customFormat="1" spans="1:7">
      <c r="A1147" s="300">
        <v>22099</v>
      </c>
      <c r="B1147" s="323" t="s">
        <v>1009</v>
      </c>
      <c r="C1147" s="86">
        <v>0</v>
      </c>
      <c r="D1147" s="86">
        <v>0</v>
      </c>
      <c r="E1147" s="86">
        <v>0</v>
      </c>
      <c r="F1147" s="302" t="e">
        <v>#DIV/0!</v>
      </c>
      <c r="G1147" s="302" t="e">
        <v>#DIV/0!</v>
      </c>
    </row>
    <row r="1148" customFormat="1" spans="1:7">
      <c r="A1148" s="93">
        <v>2209999</v>
      </c>
      <c r="B1148" s="324" t="s">
        <v>1010</v>
      </c>
      <c r="C1148" s="88"/>
      <c r="D1148" s="88"/>
      <c r="E1148" s="88"/>
      <c r="F1148" s="306" t="e">
        <v>#DIV/0!</v>
      </c>
      <c r="G1148" s="306" t="e">
        <v>#DIV/0!</v>
      </c>
    </row>
    <row r="1149" customFormat="1" spans="1:7">
      <c r="A1149" s="296">
        <v>221</v>
      </c>
      <c r="B1149" s="325" t="s">
        <v>113</v>
      </c>
      <c r="C1149" s="316">
        <f>SUM(C1150+C1162+C1166)</f>
        <v>4734</v>
      </c>
      <c r="D1149" s="316">
        <f>SUM(D1150+D1162+D1166)</f>
        <v>5699</v>
      </c>
      <c r="E1149" s="316">
        <f>SUM(E1150+E1162+E1166)</f>
        <v>4836</v>
      </c>
      <c r="F1149" s="317">
        <v>0.801858893113646</v>
      </c>
      <c r="G1149" s="299">
        <v>0.666081768731356</v>
      </c>
    </row>
    <row r="1150" customFormat="1" spans="1:7">
      <c r="A1150" s="300">
        <v>22101</v>
      </c>
      <c r="B1150" s="323" t="s">
        <v>1011</v>
      </c>
      <c r="C1150" s="86">
        <v>1305</v>
      </c>
      <c r="D1150" s="86">
        <v>2209</v>
      </c>
      <c r="E1150" s="86">
        <v>1090</v>
      </c>
      <c r="F1150" s="302">
        <v>0.0383141762452107</v>
      </c>
      <c r="G1150" s="302">
        <v>0.0226346763241286</v>
      </c>
    </row>
    <row r="1151" customFormat="1" spans="1:7">
      <c r="A1151" s="93">
        <v>2210101</v>
      </c>
      <c r="B1151" s="324" t="s">
        <v>1012</v>
      </c>
      <c r="C1151" s="304">
        <v>0</v>
      </c>
      <c r="D1151" s="88">
        <v>3</v>
      </c>
      <c r="E1151" s="88"/>
      <c r="F1151" s="306" t="e">
        <v>#DIV/0!</v>
      </c>
      <c r="G1151" s="306">
        <v>0</v>
      </c>
    </row>
    <row r="1152" customFormat="1" spans="1:7">
      <c r="A1152" s="93">
        <v>2210102</v>
      </c>
      <c r="B1152" s="324" t="s">
        <v>1013</v>
      </c>
      <c r="C1152" s="304">
        <v>0</v>
      </c>
      <c r="D1152" s="88">
        <v>0</v>
      </c>
      <c r="E1152" s="88"/>
      <c r="F1152" s="306" t="e">
        <v>#DIV/0!</v>
      </c>
      <c r="G1152" s="306" t="e">
        <v>#DIV/0!</v>
      </c>
    </row>
    <row r="1153" customFormat="1" spans="1:7">
      <c r="A1153" s="93">
        <v>2210103</v>
      </c>
      <c r="B1153" s="324" t="s">
        <v>1014</v>
      </c>
      <c r="C1153" s="304">
        <v>1040</v>
      </c>
      <c r="D1153" s="88">
        <v>1040</v>
      </c>
      <c r="E1153" s="88">
        <v>1040</v>
      </c>
      <c r="F1153" s="306">
        <v>0</v>
      </c>
      <c r="G1153" s="306">
        <v>0</v>
      </c>
    </row>
    <row r="1154" customFormat="1" spans="1:7">
      <c r="A1154" s="93">
        <v>2210104</v>
      </c>
      <c r="B1154" s="324" t="s">
        <v>1015</v>
      </c>
      <c r="C1154" s="304">
        <v>0</v>
      </c>
      <c r="D1154" s="88">
        <v>0</v>
      </c>
      <c r="E1154" s="88"/>
      <c r="F1154" s="306" t="e">
        <v>#DIV/0!</v>
      </c>
      <c r="G1154" s="306" t="e">
        <v>#DIV/0!</v>
      </c>
    </row>
    <row r="1155" customFormat="1" spans="1:7">
      <c r="A1155" s="93">
        <v>2210105</v>
      </c>
      <c r="B1155" s="324" t="s">
        <v>1016</v>
      </c>
      <c r="C1155" s="304">
        <v>0</v>
      </c>
      <c r="D1155" s="88">
        <v>69</v>
      </c>
      <c r="E1155" s="88"/>
      <c r="F1155" s="306" t="e">
        <v>#DIV/0!</v>
      </c>
      <c r="G1155" s="306">
        <v>0</v>
      </c>
    </row>
    <row r="1156" customFormat="1" spans="1:7">
      <c r="A1156" s="93">
        <v>2210106</v>
      </c>
      <c r="B1156" s="324" t="s">
        <v>1017</v>
      </c>
      <c r="C1156" s="304">
        <v>50</v>
      </c>
      <c r="D1156" s="88">
        <v>50</v>
      </c>
      <c r="E1156" s="88">
        <v>50</v>
      </c>
      <c r="F1156" s="306">
        <v>1</v>
      </c>
      <c r="G1156" s="306">
        <v>1</v>
      </c>
    </row>
    <row r="1157" customFormat="1" spans="1:7">
      <c r="A1157" s="93">
        <v>2210107</v>
      </c>
      <c r="B1157" s="324" t="s">
        <v>1018</v>
      </c>
      <c r="C1157" s="304">
        <v>0</v>
      </c>
      <c r="D1157" s="88">
        <v>0</v>
      </c>
      <c r="E1157" s="88"/>
      <c r="F1157" s="306" t="e">
        <v>#DIV/0!</v>
      </c>
      <c r="G1157" s="306" t="e">
        <v>#DIV/0!</v>
      </c>
    </row>
    <row r="1158" customFormat="1" spans="1:7">
      <c r="A1158" s="93">
        <v>2210108</v>
      </c>
      <c r="B1158" s="324" t="s">
        <v>1019</v>
      </c>
      <c r="C1158" s="304">
        <v>176</v>
      </c>
      <c r="D1158" s="88">
        <v>108</v>
      </c>
      <c r="E1158" s="88"/>
      <c r="F1158" s="306">
        <v>0</v>
      </c>
      <c r="G1158" s="306">
        <v>0</v>
      </c>
    </row>
    <row r="1159" customFormat="1" spans="1:7">
      <c r="A1159" s="93">
        <v>2210109</v>
      </c>
      <c r="B1159" s="324" t="s">
        <v>1020</v>
      </c>
      <c r="C1159" s="304">
        <v>0</v>
      </c>
      <c r="D1159" s="88">
        <v>0</v>
      </c>
      <c r="E1159" s="88"/>
      <c r="F1159" s="306" t="e">
        <v>#DIV/0!</v>
      </c>
      <c r="G1159" s="306" t="e">
        <v>#DIV/0!</v>
      </c>
    </row>
    <row r="1160" customFormat="1" spans="1:7">
      <c r="A1160" s="93">
        <v>2210110</v>
      </c>
      <c r="B1160" s="324" t="s">
        <v>1021</v>
      </c>
      <c r="C1160" s="304"/>
      <c r="D1160" s="88"/>
      <c r="E1160" s="88"/>
      <c r="F1160" s="306" t="e">
        <v>#DIV/0!</v>
      </c>
      <c r="G1160" s="306" t="e">
        <v>#DIV/0!</v>
      </c>
    </row>
    <row r="1161" customFormat="1" spans="1:7">
      <c r="A1161" s="93">
        <v>2210199</v>
      </c>
      <c r="B1161" s="324" t="s">
        <v>1022</v>
      </c>
      <c r="C1161" s="88">
        <v>39</v>
      </c>
      <c r="D1161" s="88">
        <v>939</v>
      </c>
      <c r="E1161" s="88"/>
      <c r="F1161" s="306">
        <v>0</v>
      </c>
      <c r="G1161" s="306">
        <v>0</v>
      </c>
    </row>
    <row r="1162" customFormat="1" spans="1:7">
      <c r="A1162" s="300">
        <v>22102</v>
      </c>
      <c r="B1162" s="323" t="s">
        <v>1023</v>
      </c>
      <c r="C1162" s="86">
        <v>3279</v>
      </c>
      <c r="D1162" s="86">
        <v>3237</v>
      </c>
      <c r="E1162" s="86">
        <v>3671</v>
      </c>
      <c r="F1162" s="302">
        <v>1.11954864287893</v>
      </c>
      <c r="G1162" s="302">
        <v>1.13407476058078</v>
      </c>
    </row>
    <row r="1163" customFormat="1" spans="1:7">
      <c r="A1163" s="93">
        <v>2210201</v>
      </c>
      <c r="B1163" s="324" t="s">
        <v>1024</v>
      </c>
      <c r="C1163" s="88">
        <v>3279</v>
      </c>
      <c r="D1163" s="88">
        <v>3237</v>
      </c>
      <c r="E1163" s="88">
        <v>3671</v>
      </c>
      <c r="F1163" s="306">
        <v>1.11954864287893</v>
      </c>
      <c r="G1163" s="306">
        <v>1.13407476058078</v>
      </c>
    </row>
    <row r="1164" customFormat="1" spans="1:7">
      <c r="A1164" s="93">
        <v>2210202</v>
      </c>
      <c r="B1164" s="324" t="s">
        <v>1025</v>
      </c>
      <c r="C1164" s="88"/>
      <c r="D1164" s="88">
        <v>0</v>
      </c>
      <c r="E1164" s="88"/>
      <c r="F1164" s="306" t="e">
        <v>#DIV/0!</v>
      </c>
      <c r="G1164" s="306" t="e">
        <v>#DIV/0!</v>
      </c>
    </row>
    <row r="1165" customFormat="1" spans="1:7">
      <c r="A1165" s="93">
        <v>2210203</v>
      </c>
      <c r="B1165" s="324" t="s">
        <v>1026</v>
      </c>
      <c r="C1165" s="88"/>
      <c r="D1165" s="88">
        <v>0</v>
      </c>
      <c r="E1165" s="88"/>
      <c r="F1165" s="306" t="e">
        <v>#DIV/0!</v>
      </c>
      <c r="G1165" s="306" t="e">
        <v>#DIV/0!</v>
      </c>
    </row>
    <row r="1166" customFormat="1" spans="1:7">
      <c r="A1166" s="300">
        <v>22103</v>
      </c>
      <c r="B1166" s="323" t="s">
        <v>1027</v>
      </c>
      <c r="C1166" s="86">
        <v>150</v>
      </c>
      <c r="D1166" s="86">
        <v>253</v>
      </c>
      <c r="E1166" s="86">
        <v>75</v>
      </c>
      <c r="F1166" s="302">
        <v>0.5</v>
      </c>
      <c r="G1166" s="302">
        <v>0.296442687747036</v>
      </c>
    </row>
    <row r="1167" customFormat="1" spans="1:7">
      <c r="A1167" s="93">
        <v>2210301</v>
      </c>
      <c r="B1167" s="324" t="s">
        <v>1028</v>
      </c>
      <c r="C1167" s="304">
        <v>0</v>
      </c>
      <c r="D1167" s="88">
        <v>0</v>
      </c>
      <c r="E1167" s="88"/>
      <c r="F1167" s="306" t="e">
        <v>#DIV/0!</v>
      </c>
      <c r="G1167" s="306" t="e">
        <v>#DIV/0!</v>
      </c>
    </row>
    <row r="1168" customFormat="1" spans="1:7">
      <c r="A1168" s="93">
        <v>2210302</v>
      </c>
      <c r="B1168" s="324" t="s">
        <v>1029</v>
      </c>
      <c r="C1168" s="304">
        <v>0</v>
      </c>
      <c r="D1168" s="88">
        <v>0</v>
      </c>
      <c r="E1168" s="88"/>
      <c r="F1168" s="306" t="e">
        <v>#DIV/0!</v>
      </c>
      <c r="G1168" s="306" t="e">
        <v>#DIV/0!</v>
      </c>
    </row>
    <row r="1169" customFormat="1" spans="1:7">
      <c r="A1169" s="93">
        <v>2210399</v>
      </c>
      <c r="B1169" s="324" t="s">
        <v>1030</v>
      </c>
      <c r="C1169" s="304">
        <v>150</v>
      </c>
      <c r="D1169" s="88">
        <v>253</v>
      </c>
      <c r="E1169" s="88">
        <v>75</v>
      </c>
      <c r="F1169" s="306">
        <v>0.5</v>
      </c>
      <c r="G1169" s="306">
        <v>0.296442687747036</v>
      </c>
    </row>
    <row r="1170" customFormat="1" spans="1:7">
      <c r="A1170" s="296">
        <v>222</v>
      </c>
      <c r="B1170" s="325" t="s">
        <v>114</v>
      </c>
      <c r="C1170" s="316">
        <f>SUM(C1171+C1189+C1195+C1201)</f>
        <v>76</v>
      </c>
      <c r="D1170" s="316">
        <f>SUM(D1171+D1189+D1195+D1201)</f>
        <v>6</v>
      </c>
      <c r="E1170" s="316">
        <f>SUM(E1171+E1189+E1195+E1201)</f>
        <v>110</v>
      </c>
      <c r="F1170" s="317">
        <v>1.40789473684211</v>
      </c>
      <c r="G1170" s="299">
        <v>17.8333333333333</v>
      </c>
    </row>
    <row r="1171" customFormat="1" spans="1:7">
      <c r="A1171" s="300">
        <v>22201</v>
      </c>
      <c r="B1171" s="323" t="s">
        <v>1031</v>
      </c>
      <c r="C1171" s="86">
        <v>76</v>
      </c>
      <c r="D1171" s="86">
        <v>6</v>
      </c>
      <c r="E1171" s="86">
        <v>3</v>
      </c>
      <c r="F1171" s="302">
        <v>0.0263157894736842</v>
      </c>
      <c r="G1171" s="302">
        <v>0.333333333333333</v>
      </c>
    </row>
    <row r="1172" customFormat="1" spans="1:7">
      <c r="A1172" s="93">
        <v>2220101</v>
      </c>
      <c r="B1172" s="324" t="s">
        <v>156</v>
      </c>
      <c r="C1172" s="304">
        <v>0</v>
      </c>
      <c r="D1172" s="88">
        <v>0</v>
      </c>
      <c r="E1172" s="88"/>
      <c r="F1172" s="306" t="e">
        <v>#DIV/0!</v>
      </c>
      <c r="G1172" s="306" t="e">
        <v>#DIV/0!</v>
      </c>
    </row>
    <row r="1173" customFormat="1" spans="1:7">
      <c r="A1173" s="93">
        <v>2220102</v>
      </c>
      <c r="B1173" s="324" t="s">
        <v>157</v>
      </c>
      <c r="C1173" s="304">
        <v>0</v>
      </c>
      <c r="D1173" s="88">
        <v>0</v>
      </c>
      <c r="E1173" s="88"/>
      <c r="F1173" s="306" t="e">
        <v>#DIV/0!</v>
      </c>
      <c r="G1173" s="306" t="e">
        <v>#DIV/0!</v>
      </c>
    </row>
    <row r="1174" customFormat="1" spans="1:7">
      <c r="A1174" s="93">
        <v>2220103</v>
      </c>
      <c r="B1174" s="324" t="s">
        <v>158</v>
      </c>
      <c r="C1174" s="304">
        <v>0</v>
      </c>
      <c r="D1174" s="88">
        <v>0</v>
      </c>
      <c r="E1174" s="88"/>
      <c r="F1174" s="306" t="e">
        <v>#DIV/0!</v>
      </c>
      <c r="G1174" s="306" t="e">
        <v>#DIV/0!</v>
      </c>
    </row>
    <row r="1175" customFormat="1" spans="1:7">
      <c r="A1175" s="93">
        <v>2220104</v>
      </c>
      <c r="B1175" s="324" t="s">
        <v>1032</v>
      </c>
      <c r="C1175" s="304">
        <v>0</v>
      </c>
      <c r="D1175" s="88">
        <v>0</v>
      </c>
      <c r="E1175" s="88"/>
      <c r="F1175" s="306" t="e">
        <v>#DIV/0!</v>
      </c>
      <c r="G1175" s="306" t="e">
        <v>#DIV/0!</v>
      </c>
    </row>
    <row r="1176" customFormat="1" spans="1:7">
      <c r="A1176" s="93">
        <v>2220105</v>
      </c>
      <c r="B1176" s="324" t="s">
        <v>1033</v>
      </c>
      <c r="C1176" s="304">
        <v>0</v>
      </c>
      <c r="D1176" s="88">
        <v>0</v>
      </c>
      <c r="E1176" s="88"/>
      <c r="F1176" s="306" t="e">
        <v>#DIV/0!</v>
      </c>
      <c r="G1176" s="306" t="e">
        <v>#DIV/0!</v>
      </c>
    </row>
    <row r="1177" customFormat="1" spans="1:7">
      <c r="A1177" s="93">
        <v>2220106</v>
      </c>
      <c r="B1177" s="324" t="s">
        <v>1034</v>
      </c>
      <c r="C1177" s="304">
        <v>73</v>
      </c>
      <c r="D1177" s="88">
        <v>3</v>
      </c>
      <c r="E1177" s="88"/>
      <c r="F1177" s="306">
        <v>0</v>
      </c>
      <c r="G1177" s="306">
        <v>0</v>
      </c>
    </row>
    <row r="1178" customFormat="1" spans="1:7">
      <c r="A1178" s="93">
        <v>2220107</v>
      </c>
      <c r="B1178" s="324" t="s">
        <v>1035</v>
      </c>
      <c r="C1178" s="304">
        <v>0</v>
      </c>
      <c r="D1178" s="88">
        <v>0</v>
      </c>
      <c r="E1178" s="88"/>
      <c r="F1178" s="306" t="e">
        <v>#DIV/0!</v>
      </c>
      <c r="G1178" s="306" t="e">
        <v>#DIV/0!</v>
      </c>
    </row>
    <row r="1179" customFormat="1" spans="1:7">
      <c r="A1179" s="93">
        <v>2220112</v>
      </c>
      <c r="B1179" s="324" t="s">
        <v>1036</v>
      </c>
      <c r="C1179" s="304">
        <v>0</v>
      </c>
      <c r="D1179" s="88">
        <v>0</v>
      </c>
      <c r="E1179" s="88"/>
      <c r="F1179" s="306" t="e">
        <v>#DIV/0!</v>
      </c>
      <c r="G1179" s="306" t="e">
        <v>#DIV/0!</v>
      </c>
    </row>
    <row r="1180" customFormat="1" spans="1:7">
      <c r="A1180" s="93">
        <v>2220113</v>
      </c>
      <c r="B1180" s="324" t="s">
        <v>1037</v>
      </c>
      <c r="C1180" s="304">
        <v>0</v>
      </c>
      <c r="D1180" s="88">
        <v>0</v>
      </c>
      <c r="E1180" s="88"/>
      <c r="F1180" s="306" t="e">
        <v>#DIV/0!</v>
      </c>
      <c r="G1180" s="306" t="e">
        <v>#DIV/0!</v>
      </c>
    </row>
    <row r="1181" customFormat="1" spans="1:7">
      <c r="A1181" s="93">
        <v>2220114</v>
      </c>
      <c r="B1181" s="324" t="s">
        <v>1038</v>
      </c>
      <c r="C1181" s="304">
        <v>0</v>
      </c>
      <c r="D1181" s="88">
        <v>0</v>
      </c>
      <c r="E1181" s="88"/>
      <c r="F1181" s="306" t="e">
        <v>#DIV/0!</v>
      </c>
      <c r="G1181" s="306" t="e">
        <v>#DIV/0!</v>
      </c>
    </row>
    <row r="1182" customFormat="1" spans="1:7">
      <c r="A1182" s="93">
        <v>2220115</v>
      </c>
      <c r="B1182" s="324" t="s">
        <v>1039</v>
      </c>
      <c r="C1182" s="304">
        <v>2</v>
      </c>
      <c r="D1182" s="88">
        <v>2</v>
      </c>
      <c r="E1182" s="88">
        <v>3</v>
      </c>
      <c r="F1182" s="306">
        <v>1</v>
      </c>
      <c r="G1182" s="306">
        <v>1</v>
      </c>
    </row>
    <row r="1183" customFormat="1" spans="1:7">
      <c r="A1183" s="93">
        <v>2220118</v>
      </c>
      <c r="B1183" s="324" t="s">
        <v>1040</v>
      </c>
      <c r="C1183" s="304">
        <v>0</v>
      </c>
      <c r="D1183" s="88">
        <v>0</v>
      </c>
      <c r="E1183" s="88"/>
      <c r="F1183" s="306" t="e">
        <v>#DIV/0!</v>
      </c>
      <c r="G1183" s="306" t="e">
        <v>#DIV/0!</v>
      </c>
    </row>
    <row r="1184" customFormat="1" spans="1:7">
      <c r="A1184" s="93">
        <v>2220119</v>
      </c>
      <c r="B1184" s="324" t="s">
        <v>1041</v>
      </c>
      <c r="C1184" s="304">
        <v>0</v>
      </c>
      <c r="D1184" s="88">
        <v>0</v>
      </c>
      <c r="E1184" s="88"/>
      <c r="F1184" s="306" t="e">
        <v>#DIV/0!</v>
      </c>
      <c r="G1184" s="306" t="e">
        <v>#DIV/0!</v>
      </c>
    </row>
    <row r="1185" customFormat="1" spans="1:7">
      <c r="A1185" s="93">
        <v>2220120</v>
      </c>
      <c r="B1185" s="324" t="s">
        <v>1042</v>
      </c>
      <c r="C1185" s="304">
        <v>0</v>
      </c>
      <c r="D1185" s="88">
        <v>0</v>
      </c>
      <c r="E1185" s="88"/>
      <c r="F1185" s="306" t="e">
        <v>#DIV/0!</v>
      </c>
      <c r="G1185" s="306" t="e">
        <v>#DIV/0!</v>
      </c>
    </row>
    <row r="1186" customFormat="1" spans="1:7">
      <c r="A1186" s="93">
        <v>2220121</v>
      </c>
      <c r="B1186" s="324" t="s">
        <v>1043</v>
      </c>
      <c r="C1186" s="304">
        <v>0</v>
      </c>
      <c r="D1186" s="88">
        <v>0</v>
      </c>
      <c r="E1186" s="88"/>
      <c r="F1186" s="306" t="e">
        <v>#DIV/0!</v>
      </c>
      <c r="G1186" s="306" t="e">
        <v>#DIV/0!</v>
      </c>
    </row>
    <row r="1187" customFormat="1" spans="1:7">
      <c r="A1187" s="93">
        <v>2220150</v>
      </c>
      <c r="B1187" s="324" t="s">
        <v>165</v>
      </c>
      <c r="C1187" s="304">
        <v>0</v>
      </c>
      <c r="D1187" s="88">
        <v>0</v>
      </c>
      <c r="E1187" s="88"/>
      <c r="F1187" s="306" t="e">
        <v>#DIV/0!</v>
      </c>
      <c r="G1187" s="306" t="e">
        <v>#DIV/0!</v>
      </c>
    </row>
    <row r="1188" customFormat="1" spans="1:7">
      <c r="A1188" s="93">
        <v>2220199</v>
      </c>
      <c r="B1188" s="324" t="s">
        <v>1044</v>
      </c>
      <c r="C1188" s="304">
        <v>1</v>
      </c>
      <c r="D1188" s="88">
        <v>1</v>
      </c>
      <c r="E1188" s="88"/>
      <c r="F1188" s="306">
        <v>0</v>
      </c>
      <c r="G1188" s="306">
        <v>0</v>
      </c>
    </row>
    <row r="1189" customFormat="1" spans="1:7">
      <c r="A1189" s="300">
        <v>22203</v>
      </c>
      <c r="B1189" s="323" t="s">
        <v>1045</v>
      </c>
      <c r="C1189" s="86">
        <v>0</v>
      </c>
      <c r="D1189" s="86">
        <v>0</v>
      </c>
      <c r="E1189" s="86">
        <v>0</v>
      </c>
      <c r="F1189" s="302" t="e">
        <v>#DIV/0!</v>
      </c>
      <c r="G1189" s="302" t="e">
        <v>#DIV/0!</v>
      </c>
    </row>
    <row r="1190" customFormat="1" spans="1:7">
      <c r="A1190" s="93">
        <v>2220301</v>
      </c>
      <c r="B1190" s="324" t="s">
        <v>1046</v>
      </c>
      <c r="C1190" s="88"/>
      <c r="D1190" s="88"/>
      <c r="E1190" s="88"/>
      <c r="F1190" s="306" t="e">
        <v>#DIV/0!</v>
      </c>
      <c r="G1190" s="306" t="e">
        <v>#DIV/0!</v>
      </c>
    </row>
    <row r="1191" customFormat="1" spans="1:7">
      <c r="A1191" s="93">
        <v>2220303</v>
      </c>
      <c r="B1191" s="324" t="s">
        <v>1047</v>
      </c>
      <c r="C1191" s="88"/>
      <c r="D1191" s="88"/>
      <c r="E1191" s="88"/>
      <c r="F1191" s="306" t="e">
        <v>#DIV/0!</v>
      </c>
      <c r="G1191" s="306" t="e">
        <v>#DIV/0!</v>
      </c>
    </row>
    <row r="1192" customFormat="1" spans="1:7">
      <c r="A1192" s="93">
        <v>2220304</v>
      </c>
      <c r="B1192" s="324" t="s">
        <v>1048</v>
      </c>
      <c r="C1192" s="88"/>
      <c r="D1192" s="88"/>
      <c r="E1192" s="88"/>
      <c r="F1192" s="306" t="e">
        <v>#DIV/0!</v>
      </c>
      <c r="G1192" s="306" t="e">
        <v>#DIV/0!</v>
      </c>
    </row>
    <row r="1193" customFormat="1" spans="1:7">
      <c r="A1193" s="93">
        <v>2220305</v>
      </c>
      <c r="B1193" s="324" t="s">
        <v>1049</v>
      </c>
      <c r="C1193" s="88"/>
      <c r="D1193" s="88"/>
      <c r="E1193" s="88"/>
      <c r="F1193" s="306" t="e">
        <v>#DIV/0!</v>
      </c>
      <c r="G1193" s="306" t="e">
        <v>#DIV/0!</v>
      </c>
    </row>
    <row r="1194" customFormat="1" spans="1:7">
      <c r="A1194" s="93">
        <v>2220399</v>
      </c>
      <c r="B1194" s="324" t="s">
        <v>1050</v>
      </c>
      <c r="C1194" s="88"/>
      <c r="D1194" s="88"/>
      <c r="E1194" s="88"/>
      <c r="F1194" s="306" t="e">
        <v>#DIV/0!</v>
      </c>
      <c r="G1194" s="306" t="e">
        <v>#DIV/0!</v>
      </c>
    </row>
    <row r="1195" customFormat="1" spans="1:7">
      <c r="A1195" s="300">
        <v>22204</v>
      </c>
      <c r="B1195" s="323" t="s">
        <v>1051</v>
      </c>
      <c r="C1195" s="86">
        <v>0</v>
      </c>
      <c r="D1195" s="86">
        <v>0</v>
      </c>
      <c r="E1195" s="86">
        <v>0</v>
      </c>
      <c r="F1195" s="302" t="e">
        <v>#DIV/0!</v>
      </c>
      <c r="G1195" s="302" t="e">
        <v>#DIV/0!</v>
      </c>
    </row>
    <row r="1196" customFormat="1" spans="1:7">
      <c r="A1196" s="93">
        <v>2220401</v>
      </c>
      <c r="B1196" s="324" t="s">
        <v>1052</v>
      </c>
      <c r="C1196" s="88"/>
      <c r="D1196" s="88"/>
      <c r="E1196" s="88"/>
      <c r="F1196" s="306" t="e">
        <v>#DIV/0!</v>
      </c>
      <c r="G1196" s="306" t="e">
        <v>#DIV/0!</v>
      </c>
    </row>
    <row r="1197" customFormat="1" spans="1:7">
      <c r="A1197" s="93">
        <v>2220402</v>
      </c>
      <c r="B1197" s="324" t="s">
        <v>1053</v>
      </c>
      <c r="C1197" s="88"/>
      <c r="D1197" s="88"/>
      <c r="E1197" s="88"/>
      <c r="F1197" s="306" t="e">
        <v>#DIV/0!</v>
      </c>
      <c r="G1197" s="306" t="e">
        <v>#DIV/0!</v>
      </c>
    </row>
    <row r="1198" customFormat="1" spans="1:7">
      <c r="A1198" s="93">
        <v>2220403</v>
      </c>
      <c r="B1198" s="324" t="s">
        <v>1054</v>
      </c>
      <c r="C1198" s="88"/>
      <c r="D1198" s="88"/>
      <c r="E1198" s="88"/>
      <c r="F1198" s="306" t="e">
        <v>#DIV/0!</v>
      </c>
      <c r="G1198" s="306" t="e">
        <v>#DIV/0!</v>
      </c>
    </row>
    <row r="1199" customFormat="1" spans="1:7">
      <c r="A1199" s="93">
        <v>2220404</v>
      </c>
      <c r="B1199" s="324" t="s">
        <v>1055</v>
      </c>
      <c r="C1199" s="88"/>
      <c r="D1199" s="88"/>
      <c r="E1199" s="88"/>
      <c r="F1199" s="306" t="e">
        <v>#DIV/0!</v>
      </c>
      <c r="G1199" s="306" t="e">
        <v>#DIV/0!</v>
      </c>
    </row>
    <row r="1200" customFormat="1" spans="1:7">
      <c r="A1200" s="93">
        <v>2220499</v>
      </c>
      <c r="B1200" s="324" t="s">
        <v>1056</v>
      </c>
      <c r="C1200" s="88"/>
      <c r="D1200" s="88"/>
      <c r="E1200" s="88"/>
      <c r="F1200" s="306" t="e">
        <v>#DIV/0!</v>
      </c>
      <c r="G1200" s="306" t="e">
        <v>#DIV/0!</v>
      </c>
    </row>
    <row r="1201" customFormat="1" spans="1:7">
      <c r="A1201" s="300">
        <v>22205</v>
      </c>
      <c r="B1201" s="323" t="s">
        <v>1057</v>
      </c>
      <c r="C1201" s="86">
        <v>0</v>
      </c>
      <c r="D1201" s="86">
        <v>0</v>
      </c>
      <c r="E1201" s="86">
        <v>107</v>
      </c>
      <c r="F1201" s="302" t="e">
        <v>#DIV/0!</v>
      </c>
      <c r="G1201" s="302" t="e">
        <v>#DIV/0!</v>
      </c>
    </row>
    <row r="1202" customFormat="1" spans="1:7">
      <c r="A1202" s="93">
        <v>2220501</v>
      </c>
      <c r="B1202" s="324" t="s">
        <v>1058</v>
      </c>
      <c r="C1202" s="88"/>
      <c r="D1202" s="88"/>
      <c r="E1202" s="88"/>
      <c r="F1202" s="306" t="e">
        <v>#DIV/0!</v>
      </c>
      <c r="G1202" s="306" t="e">
        <v>#DIV/0!</v>
      </c>
    </row>
    <row r="1203" customFormat="1" spans="1:7">
      <c r="A1203" s="93">
        <v>2220502</v>
      </c>
      <c r="B1203" s="324" t="s">
        <v>1059</v>
      </c>
      <c r="C1203" s="88"/>
      <c r="D1203" s="88"/>
      <c r="E1203" s="88"/>
      <c r="F1203" s="306" t="e">
        <v>#DIV/0!</v>
      </c>
      <c r="G1203" s="306" t="e">
        <v>#DIV/0!</v>
      </c>
    </row>
    <row r="1204" customFormat="1" spans="1:7">
      <c r="A1204" s="93">
        <v>2220503</v>
      </c>
      <c r="B1204" s="324" t="s">
        <v>1060</v>
      </c>
      <c r="C1204" s="88"/>
      <c r="D1204" s="88"/>
      <c r="E1204" s="88"/>
      <c r="F1204" s="306" t="e">
        <v>#DIV/0!</v>
      </c>
      <c r="G1204" s="306" t="e">
        <v>#DIV/0!</v>
      </c>
    </row>
    <row r="1205" customFormat="1" spans="1:7">
      <c r="A1205" s="93">
        <v>2220504</v>
      </c>
      <c r="B1205" s="324" t="s">
        <v>1061</v>
      </c>
      <c r="C1205" s="88"/>
      <c r="D1205" s="88"/>
      <c r="E1205" s="88"/>
      <c r="F1205" s="306" t="e">
        <v>#DIV/0!</v>
      </c>
      <c r="G1205" s="306" t="e">
        <v>#DIV/0!</v>
      </c>
    </row>
    <row r="1206" customFormat="1" spans="1:7">
      <c r="A1206" s="93">
        <v>2220505</v>
      </c>
      <c r="B1206" s="324" t="s">
        <v>1062</v>
      </c>
      <c r="C1206" s="88"/>
      <c r="D1206" s="88"/>
      <c r="E1206" s="88"/>
      <c r="F1206" s="306" t="e">
        <v>#DIV/0!</v>
      </c>
      <c r="G1206" s="306" t="e">
        <v>#DIV/0!</v>
      </c>
    </row>
    <row r="1207" customFormat="1" spans="1:7">
      <c r="A1207" s="93">
        <v>2220506</v>
      </c>
      <c r="B1207" s="324" t="s">
        <v>1063</v>
      </c>
      <c r="C1207" s="88"/>
      <c r="D1207" s="88"/>
      <c r="E1207" s="88"/>
      <c r="F1207" s="306" t="e">
        <v>#DIV/0!</v>
      </c>
      <c r="G1207" s="306" t="e">
        <v>#DIV/0!</v>
      </c>
    </row>
    <row r="1208" customFormat="1" spans="1:7">
      <c r="A1208" s="93">
        <v>2220507</v>
      </c>
      <c r="B1208" s="324" t="s">
        <v>1064</v>
      </c>
      <c r="C1208" s="88"/>
      <c r="D1208" s="88"/>
      <c r="E1208" s="88"/>
      <c r="F1208" s="306" t="e">
        <v>#DIV/0!</v>
      </c>
      <c r="G1208" s="306" t="e">
        <v>#DIV/0!</v>
      </c>
    </row>
    <row r="1209" customFormat="1" spans="1:7">
      <c r="A1209" s="93">
        <v>2220508</v>
      </c>
      <c r="B1209" s="324" t="s">
        <v>1065</v>
      </c>
      <c r="C1209" s="88"/>
      <c r="D1209" s="88"/>
      <c r="E1209" s="88"/>
      <c r="F1209" s="306" t="e">
        <v>#DIV/0!</v>
      </c>
      <c r="G1209" s="306" t="e">
        <v>#DIV/0!</v>
      </c>
    </row>
    <row r="1210" customFormat="1" spans="1:7">
      <c r="A1210" s="93">
        <v>2220509</v>
      </c>
      <c r="B1210" s="324" t="s">
        <v>1066</v>
      </c>
      <c r="C1210" s="88"/>
      <c r="D1210" s="88"/>
      <c r="E1210" s="88"/>
      <c r="F1210" s="306" t="e">
        <v>#DIV/0!</v>
      </c>
      <c r="G1210" s="306" t="e">
        <v>#DIV/0!</v>
      </c>
    </row>
    <row r="1211" customFormat="1" spans="1:7">
      <c r="A1211" s="93">
        <v>2220510</v>
      </c>
      <c r="B1211" s="324" t="s">
        <v>1067</v>
      </c>
      <c r="C1211" s="88"/>
      <c r="D1211" s="88"/>
      <c r="E1211" s="88"/>
      <c r="F1211" s="306" t="e">
        <v>#DIV/0!</v>
      </c>
      <c r="G1211" s="306" t="e">
        <v>#DIV/0!</v>
      </c>
    </row>
    <row r="1212" customFormat="1" spans="1:7">
      <c r="A1212" s="93">
        <v>2220511</v>
      </c>
      <c r="B1212" s="324" t="s">
        <v>1068</v>
      </c>
      <c r="C1212" s="88"/>
      <c r="D1212" s="88"/>
      <c r="E1212" s="88">
        <v>105</v>
      </c>
      <c r="F1212" s="306" t="e">
        <v>#DIV/0!</v>
      </c>
      <c r="G1212" s="306" t="e">
        <v>#DIV/0!</v>
      </c>
    </row>
    <row r="1213" customFormat="1" spans="1:7">
      <c r="A1213" s="93">
        <v>2220599</v>
      </c>
      <c r="B1213" s="324" t="s">
        <v>1069</v>
      </c>
      <c r="C1213" s="88"/>
      <c r="D1213" s="88"/>
      <c r="E1213" s="88">
        <v>2</v>
      </c>
      <c r="F1213" s="306" t="e">
        <v>#DIV/0!</v>
      </c>
      <c r="G1213" s="306" t="e">
        <v>#DIV/0!</v>
      </c>
    </row>
    <row r="1214" customFormat="1" spans="1:7">
      <c r="A1214" s="296">
        <v>224</v>
      </c>
      <c r="B1214" s="325" t="s">
        <v>115</v>
      </c>
      <c r="C1214" s="316">
        <f>SUM(C1215+C1226+C1233+C1254+C1241+C1258+C1262)</f>
        <v>1343</v>
      </c>
      <c r="D1214" s="316">
        <f>SUM(D1215+D1226+D1233+D1254+D1241+D1258+D1262)</f>
        <v>1349</v>
      </c>
      <c r="E1214" s="316">
        <f>SUM(E1215+E1226+E1233+E1254+E1241+E1258+E1262)</f>
        <v>1440</v>
      </c>
      <c r="F1214" s="317">
        <v>1.48026805658972</v>
      </c>
      <c r="G1214" s="299">
        <v>1.47368421052632</v>
      </c>
    </row>
    <row r="1215" customFormat="1" spans="1:7">
      <c r="A1215" s="300">
        <v>22401</v>
      </c>
      <c r="B1215" s="323" t="s">
        <v>1070</v>
      </c>
      <c r="C1215" s="86">
        <v>339</v>
      </c>
      <c r="D1215" s="86">
        <v>317</v>
      </c>
      <c r="E1215" s="86">
        <v>209</v>
      </c>
      <c r="F1215" s="302">
        <v>0.613569321533923</v>
      </c>
      <c r="G1215" s="302">
        <v>0.65615141955836</v>
      </c>
    </row>
    <row r="1216" customFormat="1" spans="1:7">
      <c r="A1216" s="93">
        <v>2240101</v>
      </c>
      <c r="B1216" s="324" t="s">
        <v>156</v>
      </c>
      <c r="C1216" s="304">
        <v>70</v>
      </c>
      <c r="D1216" s="88">
        <v>76</v>
      </c>
      <c r="E1216" s="88">
        <v>99</v>
      </c>
      <c r="F1216" s="306">
        <v>1.41428571428571</v>
      </c>
      <c r="G1216" s="306">
        <v>1.30263157894737</v>
      </c>
    </row>
    <row r="1217" customFormat="1" spans="1:7">
      <c r="A1217" s="93">
        <v>2240102</v>
      </c>
      <c r="B1217" s="324" t="s">
        <v>157</v>
      </c>
      <c r="C1217" s="304">
        <v>0</v>
      </c>
      <c r="D1217" s="88">
        <v>0</v>
      </c>
      <c r="E1217" s="88"/>
      <c r="F1217" s="306" t="e">
        <v>#DIV/0!</v>
      </c>
      <c r="G1217" s="306" t="e">
        <v>#DIV/0!</v>
      </c>
    </row>
    <row r="1218" customFormat="1" spans="1:7">
      <c r="A1218" s="93">
        <v>2240103</v>
      </c>
      <c r="B1218" s="324" t="s">
        <v>158</v>
      </c>
      <c r="C1218" s="304">
        <v>0</v>
      </c>
      <c r="D1218" s="88">
        <v>0</v>
      </c>
      <c r="E1218" s="88"/>
      <c r="F1218" s="306" t="e">
        <v>#DIV/0!</v>
      </c>
      <c r="G1218" s="306" t="e">
        <v>#DIV/0!</v>
      </c>
    </row>
    <row r="1219" customFormat="1" spans="1:7">
      <c r="A1219" s="93">
        <v>2240104</v>
      </c>
      <c r="B1219" s="324" t="s">
        <v>1071</v>
      </c>
      <c r="C1219" s="304">
        <v>0</v>
      </c>
      <c r="D1219" s="88">
        <v>0</v>
      </c>
      <c r="E1219" s="88"/>
      <c r="F1219" s="306" t="e">
        <v>#DIV/0!</v>
      </c>
      <c r="G1219" s="306" t="e">
        <v>#DIV/0!</v>
      </c>
    </row>
    <row r="1220" customFormat="1" spans="1:7">
      <c r="A1220" s="93">
        <v>2240105</v>
      </c>
      <c r="B1220" s="324" t="s">
        <v>1072</v>
      </c>
      <c r="C1220" s="304">
        <v>0</v>
      </c>
      <c r="D1220" s="88">
        <v>0</v>
      </c>
      <c r="E1220" s="88"/>
      <c r="F1220" s="306" t="e">
        <v>#DIV/0!</v>
      </c>
      <c r="G1220" s="306" t="e">
        <v>#DIV/0!</v>
      </c>
    </row>
    <row r="1221" customFormat="1" spans="1:7">
      <c r="A1221" s="93">
        <v>2240106</v>
      </c>
      <c r="B1221" s="324" t="s">
        <v>1073</v>
      </c>
      <c r="C1221" s="304">
        <v>35</v>
      </c>
      <c r="D1221" s="88">
        <v>35</v>
      </c>
      <c r="E1221" s="88">
        <v>6</v>
      </c>
      <c r="F1221" s="306">
        <v>0.171428571428571</v>
      </c>
      <c r="G1221" s="306">
        <v>0.171428571428571</v>
      </c>
    </row>
    <row r="1222" customFormat="1" spans="1:7">
      <c r="A1222" s="93">
        <v>2240108</v>
      </c>
      <c r="B1222" s="324" t="s">
        <v>1074</v>
      </c>
      <c r="C1222" s="304">
        <v>2</v>
      </c>
      <c r="D1222" s="88">
        <v>2</v>
      </c>
      <c r="E1222" s="88"/>
      <c r="F1222" s="306">
        <v>0</v>
      </c>
      <c r="G1222" s="306">
        <v>0</v>
      </c>
    </row>
    <row r="1223" customFormat="1" spans="1:7">
      <c r="A1223" s="93">
        <v>2240109</v>
      </c>
      <c r="B1223" s="324" t="s">
        <v>1075</v>
      </c>
      <c r="C1223" s="304">
        <v>124</v>
      </c>
      <c r="D1223" s="88">
        <v>122</v>
      </c>
      <c r="E1223" s="88">
        <v>15</v>
      </c>
      <c r="F1223" s="306">
        <v>0.120967741935484</v>
      </c>
      <c r="G1223" s="306">
        <v>0.122950819672131</v>
      </c>
    </row>
    <row r="1224" customFormat="1" spans="1:7">
      <c r="A1224" s="93">
        <v>2240150</v>
      </c>
      <c r="B1224" s="324" t="s">
        <v>165</v>
      </c>
      <c r="C1224" s="304">
        <v>32</v>
      </c>
      <c r="D1224" s="88">
        <v>31</v>
      </c>
      <c r="E1224" s="88">
        <v>72</v>
      </c>
      <c r="F1224" s="306">
        <v>2.25</v>
      </c>
      <c r="G1224" s="306">
        <v>2.32258064516129</v>
      </c>
    </row>
    <row r="1225" customFormat="1" spans="1:7">
      <c r="A1225" s="93">
        <v>2240199</v>
      </c>
      <c r="B1225" s="324" t="s">
        <v>1076</v>
      </c>
      <c r="C1225" s="304">
        <v>76</v>
      </c>
      <c r="D1225" s="88">
        <v>51</v>
      </c>
      <c r="E1225" s="88">
        <v>17</v>
      </c>
      <c r="F1225" s="306">
        <v>0.210526315789474</v>
      </c>
      <c r="G1225" s="306">
        <v>0.313725490196078</v>
      </c>
    </row>
    <row r="1226" customFormat="1" spans="1:7">
      <c r="A1226" s="300">
        <v>22402</v>
      </c>
      <c r="B1226" s="323" t="s">
        <v>1077</v>
      </c>
      <c r="C1226" s="86">
        <v>816</v>
      </c>
      <c r="D1226" s="86">
        <v>835</v>
      </c>
      <c r="E1226" s="86">
        <v>1007</v>
      </c>
      <c r="F1226" s="302">
        <v>1.23406862745098</v>
      </c>
      <c r="G1226" s="302">
        <v>1.2059880239521</v>
      </c>
    </row>
    <row r="1227" customFormat="1" spans="1:7">
      <c r="A1227" s="93">
        <v>2240201</v>
      </c>
      <c r="B1227" s="324" t="s">
        <v>156</v>
      </c>
      <c r="C1227" s="88"/>
      <c r="D1227" s="88">
        <v>19</v>
      </c>
      <c r="E1227" s="88"/>
      <c r="F1227" s="306" t="e">
        <v>#DIV/0!</v>
      </c>
      <c r="G1227" s="306">
        <v>0</v>
      </c>
    </row>
    <row r="1228" customFormat="1" spans="1:7">
      <c r="A1228" s="93">
        <v>2240202</v>
      </c>
      <c r="B1228" s="324" t="s">
        <v>157</v>
      </c>
      <c r="C1228" s="88"/>
      <c r="D1228" s="88">
        <v>0</v>
      </c>
      <c r="E1228" s="88"/>
      <c r="F1228" s="306" t="e">
        <v>#DIV/0!</v>
      </c>
      <c r="G1228" s="306" t="e">
        <v>#DIV/0!</v>
      </c>
    </row>
    <row r="1229" customFormat="1" spans="1:7">
      <c r="A1229" s="93">
        <v>2240203</v>
      </c>
      <c r="B1229" s="324" t="s">
        <v>158</v>
      </c>
      <c r="C1229" s="88"/>
      <c r="D1229" s="88">
        <v>0</v>
      </c>
      <c r="E1229" s="88"/>
      <c r="F1229" s="306" t="e">
        <v>#DIV/0!</v>
      </c>
      <c r="G1229" s="306" t="e">
        <v>#DIV/0!</v>
      </c>
    </row>
    <row r="1230" customFormat="1" spans="1:7">
      <c r="A1230" s="93">
        <v>2240204</v>
      </c>
      <c r="B1230" s="324" t="s">
        <v>1078</v>
      </c>
      <c r="C1230" s="88"/>
      <c r="D1230" s="88">
        <v>0</v>
      </c>
      <c r="E1230" s="88"/>
      <c r="F1230" s="306" t="e">
        <v>#DIV/0!</v>
      </c>
      <c r="G1230" s="306" t="e">
        <v>#DIV/0!</v>
      </c>
    </row>
    <row r="1231" customFormat="1" spans="1:7">
      <c r="A1231" s="93">
        <v>2240250</v>
      </c>
      <c r="B1231" s="324" t="s">
        <v>165</v>
      </c>
      <c r="C1231" s="88"/>
      <c r="D1231" s="88"/>
      <c r="E1231" s="88"/>
      <c r="F1231" s="306" t="e">
        <v>#DIV/0!</v>
      </c>
      <c r="G1231" s="306" t="e">
        <v>#DIV/0!</v>
      </c>
    </row>
    <row r="1232" customFormat="1" spans="1:7">
      <c r="A1232" s="93">
        <v>2240299</v>
      </c>
      <c r="B1232" s="324" t="s">
        <v>1079</v>
      </c>
      <c r="C1232" s="304">
        <v>816</v>
      </c>
      <c r="D1232" s="88">
        <v>816</v>
      </c>
      <c r="E1232" s="88">
        <v>1007</v>
      </c>
      <c r="F1232" s="306">
        <v>1.23406862745098</v>
      </c>
      <c r="G1232" s="306">
        <v>1.23406862745098</v>
      </c>
    </row>
    <row r="1233" customFormat="1" spans="1:7">
      <c r="A1233" s="300">
        <v>22404</v>
      </c>
      <c r="B1233" s="323" t="s">
        <v>1080</v>
      </c>
      <c r="C1233" s="86">
        <v>146</v>
      </c>
      <c r="D1233" s="86">
        <v>146</v>
      </c>
      <c r="E1233" s="86">
        <v>0</v>
      </c>
      <c r="F1233" s="302">
        <v>0</v>
      </c>
      <c r="G1233" s="302">
        <v>0</v>
      </c>
    </row>
    <row r="1234" customFormat="1" spans="1:7">
      <c r="A1234" s="93">
        <v>2240401</v>
      </c>
      <c r="B1234" s="324" t="s">
        <v>156</v>
      </c>
      <c r="C1234" s="304">
        <v>146</v>
      </c>
      <c r="D1234" s="88">
        <v>146</v>
      </c>
      <c r="E1234" s="88"/>
      <c r="F1234" s="306">
        <v>0</v>
      </c>
      <c r="G1234" s="306">
        <v>0</v>
      </c>
    </row>
    <row r="1235" customFormat="1" spans="1:7">
      <c r="A1235" s="93">
        <v>2240402</v>
      </c>
      <c r="B1235" s="324" t="s">
        <v>157</v>
      </c>
      <c r="C1235" s="88"/>
      <c r="D1235" s="88"/>
      <c r="E1235" s="88"/>
      <c r="F1235" s="306" t="e">
        <v>#DIV/0!</v>
      </c>
      <c r="G1235" s="306" t="e">
        <v>#DIV/0!</v>
      </c>
    </row>
    <row r="1236" customFormat="1" spans="1:7">
      <c r="A1236" s="93">
        <v>2240403</v>
      </c>
      <c r="B1236" s="324" t="s">
        <v>158</v>
      </c>
      <c r="C1236" s="88"/>
      <c r="D1236" s="88"/>
      <c r="E1236" s="88"/>
      <c r="F1236" s="306" t="e">
        <v>#DIV/0!</v>
      </c>
      <c r="G1236" s="306" t="e">
        <v>#DIV/0!</v>
      </c>
    </row>
    <row r="1237" customFormat="1" spans="1:7">
      <c r="A1237" s="93">
        <v>2240404</v>
      </c>
      <c r="B1237" s="324" t="s">
        <v>1081</v>
      </c>
      <c r="C1237" s="88"/>
      <c r="D1237" s="88"/>
      <c r="E1237" s="88"/>
      <c r="F1237" s="306" t="e">
        <v>#DIV/0!</v>
      </c>
      <c r="G1237" s="306" t="e">
        <v>#DIV/0!</v>
      </c>
    </row>
    <row r="1238" customFormat="1" spans="1:7">
      <c r="A1238" s="93">
        <v>2240405</v>
      </c>
      <c r="B1238" s="324" t="s">
        <v>1082</v>
      </c>
      <c r="C1238" s="88"/>
      <c r="D1238" s="88"/>
      <c r="E1238" s="88"/>
      <c r="F1238" s="306" t="e">
        <v>#DIV/0!</v>
      </c>
      <c r="G1238" s="306" t="e">
        <v>#DIV/0!</v>
      </c>
    </row>
    <row r="1239" customFormat="1" spans="1:7">
      <c r="A1239" s="93">
        <v>2240450</v>
      </c>
      <c r="B1239" s="324" t="s">
        <v>165</v>
      </c>
      <c r="C1239" s="88"/>
      <c r="D1239" s="88"/>
      <c r="E1239" s="88"/>
      <c r="F1239" s="306" t="e">
        <v>#DIV/0!</v>
      </c>
      <c r="G1239" s="306" t="e">
        <v>#DIV/0!</v>
      </c>
    </row>
    <row r="1240" customFormat="1" spans="1:7">
      <c r="A1240" s="93">
        <v>2240499</v>
      </c>
      <c r="B1240" s="324" t="s">
        <v>1083</v>
      </c>
      <c r="C1240" s="88"/>
      <c r="D1240" s="88"/>
      <c r="E1240" s="88"/>
      <c r="F1240" s="306" t="e">
        <v>#DIV/0!</v>
      </c>
      <c r="G1240" s="306" t="e">
        <v>#DIV/0!</v>
      </c>
    </row>
    <row r="1241" customFormat="1" spans="1:7">
      <c r="A1241" s="300">
        <v>22405</v>
      </c>
      <c r="B1241" s="323" t="s">
        <v>1084</v>
      </c>
      <c r="C1241" s="86">
        <v>0</v>
      </c>
      <c r="D1241" s="86">
        <v>0</v>
      </c>
      <c r="E1241" s="86">
        <v>0</v>
      </c>
      <c r="F1241" s="302" t="e">
        <v>#DIV/0!</v>
      </c>
      <c r="G1241" s="302" t="e">
        <v>#DIV/0!</v>
      </c>
    </row>
    <row r="1242" customFormat="1" spans="1:7">
      <c r="A1242" s="93">
        <v>2240501</v>
      </c>
      <c r="B1242" s="324" t="s">
        <v>156</v>
      </c>
      <c r="C1242" s="88"/>
      <c r="D1242" s="88"/>
      <c r="E1242" s="88"/>
      <c r="F1242" s="306" t="e">
        <v>#DIV/0!</v>
      </c>
      <c r="G1242" s="306" t="e">
        <v>#DIV/0!</v>
      </c>
    </row>
    <row r="1243" customFormat="1" spans="1:7">
      <c r="A1243" s="93">
        <v>2240502</v>
      </c>
      <c r="B1243" s="324" t="s">
        <v>157</v>
      </c>
      <c r="C1243" s="88"/>
      <c r="D1243" s="88"/>
      <c r="E1243" s="88"/>
      <c r="F1243" s="306" t="e">
        <v>#DIV/0!</v>
      </c>
      <c r="G1243" s="306" t="e">
        <v>#DIV/0!</v>
      </c>
    </row>
    <row r="1244" customFormat="1" spans="1:7">
      <c r="A1244" s="93">
        <v>2240503</v>
      </c>
      <c r="B1244" s="324" t="s">
        <v>158</v>
      </c>
      <c r="C1244" s="88"/>
      <c r="D1244" s="88"/>
      <c r="E1244" s="88"/>
      <c r="F1244" s="306" t="e">
        <v>#DIV/0!</v>
      </c>
      <c r="G1244" s="306" t="e">
        <v>#DIV/0!</v>
      </c>
    </row>
    <row r="1245" customFormat="1" spans="1:7">
      <c r="A1245" s="93">
        <v>2240504</v>
      </c>
      <c r="B1245" s="324" t="s">
        <v>1085</v>
      </c>
      <c r="C1245" s="88"/>
      <c r="D1245" s="88"/>
      <c r="E1245" s="88"/>
      <c r="F1245" s="306" t="e">
        <v>#DIV/0!</v>
      </c>
      <c r="G1245" s="306" t="e">
        <v>#DIV/0!</v>
      </c>
    </row>
    <row r="1246" customFormat="1" spans="1:7">
      <c r="A1246" s="93">
        <v>2240505</v>
      </c>
      <c r="B1246" s="324" t="s">
        <v>1086</v>
      </c>
      <c r="C1246" s="88"/>
      <c r="D1246" s="88"/>
      <c r="E1246" s="88"/>
      <c r="F1246" s="306" t="e">
        <v>#DIV/0!</v>
      </c>
      <c r="G1246" s="306" t="e">
        <v>#DIV/0!</v>
      </c>
    </row>
    <row r="1247" customFormat="1" spans="1:7">
      <c r="A1247" s="93">
        <v>2240506</v>
      </c>
      <c r="B1247" s="324" t="s">
        <v>1087</v>
      </c>
      <c r="C1247" s="88"/>
      <c r="D1247" s="88"/>
      <c r="E1247" s="88"/>
      <c r="F1247" s="306" t="e">
        <v>#DIV/0!</v>
      </c>
      <c r="G1247" s="306" t="e">
        <v>#DIV/0!</v>
      </c>
    </row>
    <row r="1248" customFormat="1" spans="1:7">
      <c r="A1248" s="93">
        <v>2240507</v>
      </c>
      <c r="B1248" s="324" t="s">
        <v>1088</v>
      </c>
      <c r="C1248" s="88"/>
      <c r="D1248" s="88"/>
      <c r="E1248" s="88"/>
      <c r="F1248" s="306" t="e">
        <v>#DIV/0!</v>
      </c>
      <c r="G1248" s="306" t="e">
        <v>#DIV/0!</v>
      </c>
    </row>
    <row r="1249" customFormat="1" spans="1:7">
      <c r="A1249" s="93">
        <v>2240508</v>
      </c>
      <c r="B1249" s="324" t="s">
        <v>1089</v>
      </c>
      <c r="C1249" s="88"/>
      <c r="D1249" s="88"/>
      <c r="E1249" s="88"/>
      <c r="F1249" s="306" t="e">
        <v>#DIV/0!</v>
      </c>
      <c r="G1249" s="306" t="e">
        <v>#DIV/0!</v>
      </c>
    </row>
    <row r="1250" customFormat="1" spans="1:7">
      <c r="A1250" s="93">
        <v>2240509</v>
      </c>
      <c r="B1250" s="324" t="s">
        <v>1090</v>
      </c>
      <c r="C1250" s="88"/>
      <c r="D1250" s="88"/>
      <c r="E1250" s="88"/>
      <c r="F1250" s="306" t="e">
        <v>#DIV/0!</v>
      </c>
      <c r="G1250" s="306" t="e">
        <v>#DIV/0!</v>
      </c>
    </row>
    <row r="1251" customFormat="1" spans="1:7">
      <c r="A1251" s="93">
        <v>2240510</v>
      </c>
      <c r="B1251" s="324" t="s">
        <v>1091</v>
      </c>
      <c r="C1251" s="88"/>
      <c r="D1251" s="88"/>
      <c r="E1251" s="88"/>
      <c r="F1251" s="306" t="e">
        <v>#DIV/0!</v>
      </c>
      <c r="G1251" s="306" t="e">
        <v>#DIV/0!</v>
      </c>
    </row>
    <row r="1252" customFormat="1" spans="1:7">
      <c r="A1252" s="93">
        <v>2240550</v>
      </c>
      <c r="B1252" s="324" t="s">
        <v>1092</v>
      </c>
      <c r="C1252" s="88"/>
      <c r="D1252" s="88"/>
      <c r="E1252" s="88"/>
      <c r="F1252" s="306" t="e">
        <v>#DIV/0!</v>
      </c>
      <c r="G1252" s="306" t="e">
        <v>#DIV/0!</v>
      </c>
    </row>
    <row r="1253" customFormat="1" spans="1:7">
      <c r="A1253" s="93">
        <v>2240599</v>
      </c>
      <c r="B1253" s="324" t="s">
        <v>1093</v>
      </c>
      <c r="C1253" s="88"/>
      <c r="D1253" s="88"/>
      <c r="E1253" s="88"/>
      <c r="F1253" s="306" t="e">
        <v>#DIV/0!</v>
      </c>
      <c r="G1253" s="306" t="e">
        <v>#DIV/0!</v>
      </c>
    </row>
    <row r="1254" customFormat="1" spans="1:7">
      <c r="A1254" s="300">
        <v>22406</v>
      </c>
      <c r="B1254" s="323" t="s">
        <v>1094</v>
      </c>
      <c r="C1254" s="86">
        <v>0</v>
      </c>
      <c r="D1254" s="86">
        <v>0</v>
      </c>
      <c r="E1254" s="86">
        <v>180</v>
      </c>
      <c r="F1254" s="302" t="e">
        <v>#DIV/0!</v>
      </c>
      <c r="G1254" s="302" t="e">
        <v>#DIV/0!</v>
      </c>
    </row>
    <row r="1255" customFormat="1" spans="1:7">
      <c r="A1255" s="93">
        <v>2240601</v>
      </c>
      <c r="B1255" s="324" t="s">
        <v>1095</v>
      </c>
      <c r="C1255" s="88"/>
      <c r="D1255" s="88"/>
      <c r="E1255" s="88">
        <v>180</v>
      </c>
      <c r="F1255" s="306" t="e">
        <v>#DIV/0!</v>
      </c>
      <c r="G1255" s="306" t="e">
        <v>#DIV/0!</v>
      </c>
    </row>
    <row r="1256" customFormat="1" spans="1:7">
      <c r="A1256" s="93">
        <v>2240602</v>
      </c>
      <c r="B1256" s="324" t="s">
        <v>1096</v>
      </c>
      <c r="C1256" s="88"/>
      <c r="D1256" s="88"/>
      <c r="E1256" s="88"/>
      <c r="F1256" s="306" t="e">
        <v>#DIV/0!</v>
      </c>
      <c r="G1256" s="306" t="e">
        <v>#DIV/0!</v>
      </c>
    </row>
    <row r="1257" customFormat="1" spans="1:7">
      <c r="A1257" s="93">
        <v>2240699</v>
      </c>
      <c r="B1257" s="324" t="s">
        <v>1097</v>
      </c>
      <c r="C1257" s="88"/>
      <c r="D1257" s="88"/>
      <c r="E1257" s="88"/>
      <c r="F1257" s="306" t="e">
        <v>#DIV/0!</v>
      </c>
      <c r="G1257" s="306" t="e">
        <v>#DIV/0!</v>
      </c>
    </row>
    <row r="1258" customFormat="1" spans="1:7">
      <c r="A1258" s="300">
        <v>22407</v>
      </c>
      <c r="B1258" s="323" t="s">
        <v>1098</v>
      </c>
      <c r="C1258" s="86">
        <v>42</v>
      </c>
      <c r="D1258" s="86">
        <v>42</v>
      </c>
      <c r="E1258" s="86">
        <v>22</v>
      </c>
      <c r="F1258" s="302">
        <v>13.5952380952381</v>
      </c>
      <c r="G1258" s="302">
        <v>13.5952380952381</v>
      </c>
    </row>
    <row r="1259" customFormat="1" spans="1:7">
      <c r="A1259" s="93">
        <v>2240703</v>
      </c>
      <c r="B1259" s="324" t="s">
        <v>1099</v>
      </c>
      <c r="C1259" s="304">
        <v>42</v>
      </c>
      <c r="D1259" s="88">
        <v>42</v>
      </c>
      <c r="E1259" s="88">
        <v>22</v>
      </c>
      <c r="F1259" s="306">
        <v>7.16666666666667</v>
      </c>
      <c r="G1259" s="306">
        <v>7.16666666666667</v>
      </c>
    </row>
    <row r="1260" customFormat="1" spans="1:7">
      <c r="A1260" s="93">
        <v>2240704</v>
      </c>
      <c r="B1260" s="324" t="s">
        <v>1100</v>
      </c>
      <c r="C1260" s="88"/>
      <c r="D1260" s="88">
        <v>0</v>
      </c>
      <c r="E1260" s="88"/>
      <c r="F1260" s="306" t="e">
        <v>#DIV/0!</v>
      </c>
      <c r="G1260" s="306" t="e">
        <v>#DIV/0!</v>
      </c>
    </row>
    <row r="1261" customFormat="1" spans="1:7">
      <c r="A1261" s="93">
        <v>2240799</v>
      </c>
      <c r="B1261" s="324" t="s">
        <v>1101</v>
      </c>
      <c r="C1261" s="88"/>
      <c r="D1261" s="88">
        <v>0</v>
      </c>
      <c r="E1261" s="88"/>
      <c r="F1261" s="306" t="e">
        <v>#DIV/0!</v>
      </c>
      <c r="G1261" s="306" t="e">
        <v>#DIV/0!</v>
      </c>
    </row>
    <row r="1262" customFormat="1" spans="1:7">
      <c r="A1262" s="300">
        <v>22499</v>
      </c>
      <c r="B1262" s="323" t="s">
        <v>1102</v>
      </c>
      <c r="C1262" s="86">
        <v>0</v>
      </c>
      <c r="D1262" s="86">
        <v>9</v>
      </c>
      <c r="E1262" s="86">
        <v>22</v>
      </c>
      <c r="F1262" s="302" t="e">
        <v>#DIV/0!</v>
      </c>
      <c r="G1262" s="302">
        <v>2.44444444444444</v>
      </c>
    </row>
    <row r="1263" customFormat="1" spans="1:7">
      <c r="A1263" s="93">
        <v>2249999</v>
      </c>
      <c r="B1263" s="324" t="s">
        <v>1103</v>
      </c>
      <c r="C1263" s="88"/>
      <c r="D1263" s="88">
        <v>9</v>
      </c>
      <c r="E1263" s="88">
        <v>22</v>
      </c>
      <c r="F1263" s="306" t="e">
        <v>#DIV/0!</v>
      </c>
      <c r="G1263" s="306">
        <v>2.44444444444444</v>
      </c>
    </row>
    <row r="1264" customFormat="1" spans="1:7">
      <c r="A1264" s="296">
        <v>227</v>
      </c>
      <c r="B1264" s="325" t="s">
        <v>116</v>
      </c>
      <c r="C1264" s="316">
        <v>1500</v>
      </c>
      <c r="D1264" s="316"/>
      <c r="E1264" s="316">
        <v>1450</v>
      </c>
      <c r="F1264" s="317">
        <v>0.966666666666667</v>
      </c>
      <c r="G1264" s="299"/>
    </row>
    <row r="1265" customFormat="1" spans="1:7">
      <c r="A1265" s="296">
        <v>229</v>
      </c>
      <c r="B1265" s="297" t="s">
        <v>117</v>
      </c>
      <c r="C1265" s="316">
        <v>573</v>
      </c>
      <c r="D1265" s="316">
        <v>449</v>
      </c>
      <c r="E1265" s="316">
        <v>1845</v>
      </c>
      <c r="F1265" s="317">
        <v>0</v>
      </c>
      <c r="G1265" s="299">
        <v>0</v>
      </c>
    </row>
    <row r="1266" customFormat="1" spans="1:7">
      <c r="A1266" s="300">
        <v>22902</v>
      </c>
      <c r="B1266" s="314" t="s">
        <v>1104</v>
      </c>
      <c r="C1266" s="328"/>
      <c r="D1266" s="86"/>
      <c r="E1266" s="86"/>
      <c r="F1266" s="302" t="e">
        <v>#DIV/0!</v>
      </c>
      <c r="G1266" s="302" t="e">
        <v>#DIV/0!</v>
      </c>
    </row>
    <row r="1267" customFormat="1" spans="1:7">
      <c r="A1267" s="300">
        <v>22999</v>
      </c>
      <c r="B1267" s="314" t="s">
        <v>973</v>
      </c>
      <c r="C1267" s="328">
        <v>573</v>
      </c>
      <c r="D1267" s="86">
        <v>449</v>
      </c>
      <c r="E1267" s="86">
        <v>1845</v>
      </c>
      <c r="F1267" s="302">
        <v>0</v>
      </c>
      <c r="G1267" s="302">
        <v>0</v>
      </c>
    </row>
    <row r="1268" customFormat="1" spans="1:7">
      <c r="A1268" s="296">
        <v>232</v>
      </c>
      <c r="B1268" s="325" t="s">
        <v>118</v>
      </c>
      <c r="C1268" s="316">
        <v>378</v>
      </c>
      <c r="D1268" s="316">
        <v>1177</v>
      </c>
      <c r="E1268" s="316">
        <v>1273</v>
      </c>
      <c r="F1268" s="317">
        <v>3.36772486772487</v>
      </c>
      <c r="G1268" s="299">
        <v>1.08156329651657</v>
      </c>
    </row>
    <row r="1269" customFormat="1" spans="1:7">
      <c r="A1269" s="300">
        <v>23203</v>
      </c>
      <c r="B1269" s="323" t="s">
        <v>1105</v>
      </c>
      <c r="C1269" s="86">
        <v>378</v>
      </c>
      <c r="D1269" s="86">
        <v>1177</v>
      </c>
      <c r="E1269" s="86">
        <v>1273</v>
      </c>
      <c r="F1269" s="302">
        <v>3.36772486772487</v>
      </c>
      <c r="G1269" s="302">
        <v>1.08156329651657</v>
      </c>
    </row>
    <row r="1270" customFormat="1" spans="1:7">
      <c r="A1270" s="93">
        <v>2320301</v>
      </c>
      <c r="B1270" s="324" t="s">
        <v>1106</v>
      </c>
      <c r="C1270" s="304">
        <v>378</v>
      </c>
      <c r="D1270" s="88">
        <v>1177</v>
      </c>
      <c r="E1270" s="88">
        <v>1273</v>
      </c>
      <c r="F1270" s="306">
        <v>3.36772486772487</v>
      </c>
      <c r="G1270" s="306">
        <v>1.08156329651657</v>
      </c>
    </row>
    <row r="1271" customFormat="1" spans="1:7">
      <c r="A1271" s="93">
        <v>2320302</v>
      </c>
      <c r="B1271" s="324" t="s">
        <v>1107</v>
      </c>
      <c r="C1271" s="88"/>
      <c r="D1271" s="88">
        <v>0</v>
      </c>
      <c r="E1271" s="88"/>
      <c r="F1271" s="306" t="e">
        <v>#DIV/0!</v>
      </c>
      <c r="G1271" s="306" t="e">
        <v>#DIV/0!</v>
      </c>
    </row>
    <row r="1272" customFormat="1" spans="1:7">
      <c r="A1272" s="93">
        <v>2320303</v>
      </c>
      <c r="B1272" s="324" t="s">
        <v>1108</v>
      </c>
      <c r="C1272" s="88"/>
      <c r="D1272" s="88">
        <v>0</v>
      </c>
      <c r="E1272" s="88"/>
      <c r="F1272" s="306" t="e">
        <v>#DIV/0!</v>
      </c>
      <c r="G1272" s="306" t="e">
        <v>#DIV/0!</v>
      </c>
    </row>
    <row r="1273" customFormat="1" spans="1:7">
      <c r="A1273" s="93">
        <v>2320399</v>
      </c>
      <c r="B1273" s="324" t="s">
        <v>1109</v>
      </c>
      <c r="C1273" s="88"/>
      <c r="D1273" s="88">
        <v>0</v>
      </c>
      <c r="E1273" s="88"/>
      <c r="F1273" s="306" t="e">
        <v>#DIV/0!</v>
      </c>
      <c r="G1273" s="306" t="e">
        <v>#DIV/0!</v>
      </c>
    </row>
    <row r="1274" customFormat="1" spans="1:7">
      <c r="A1274" s="296">
        <v>233</v>
      </c>
      <c r="B1274" s="297" t="s">
        <v>119</v>
      </c>
      <c r="C1274" s="316">
        <v>0</v>
      </c>
      <c r="D1274" s="316">
        <v>5</v>
      </c>
      <c r="E1274" s="316">
        <v>0</v>
      </c>
      <c r="F1274" s="317"/>
      <c r="G1274" s="299">
        <v>0</v>
      </c>
    </row>
    <row r="1275" customFormat="1" spans="1:7">
      <c r="A1275" s="300">
        <v>23303</v>
      </c>
      <c r="B1275" s="314" t="s">
        <v>1110</v>
      </c>
      <c r="C1275" s="329"/>
      <c r="D1275" s="329">
        <v>5</v>
      </c>
      <c r="E1275" s="329"/>
      <c r="F1275" s="302" t="e">
        <v>#DIV/0!</v>
      </c>
      <c r="G1275" s="302">
        <v>0</v>
      </c>
    </row>
    <row r="1276" customFormat="1" spans="1:7">
      <c r="A1276" s="93"/>
      <c r="B1276" s="308"/>
      <c r="C1276" s="88"/>
      <c r="D1276" s="88"/>
      <c r="E1276" s="88"/>
      <c r="F1276" s="306"/>
      <c r="G1276" s="306"/>
    </row>
    <row r="1277" customFormat="1" spans="1:7">
      <c r="A1277" s="93"/>
      <c r="B1277" s="308"/>
      <c r="C1277" s="88"/>
      <c r="D1277" s="88"/>
      <c r="E1277" s="88"/>
      <c r="F1277" s="306"/>
      <c r="G1277" s="306"/>
    </row>
    <row r="1278" customFormat="1" spans="1:7">
      <c r="A1278" s="296"/>
      <c r="B1278" s="330" t="s">
        <v>1111</v>
      </c>
      <c r="C1278" s="298">
        <f>SUM(C6+C235+C245+C264+C354+C406+C462+C519+C647+C720+C793+C815+C922+C980+C1044+C1064+C1094+C1104+C1149+C1170+C1214+C1264+C1265+C1268+C1274)</f>
        <v>146551</v>
      </c>
      <c r="D1278" s="298">
        <f>SUM(D6+D235+D245+D264+D354+D406+D462+D519+D647+D720+D793+D815+D922+D980+D1044+D1064+D1094+D1104+D1149+D1170+D1214+D1264+D1265+D1268+D1274)</f>
        <v>203265</v>
      </c>
      <c r="E1278" s="298">
        <f>SUM(E6+E235+E245+E264+E354+E406+E462+E519+E647+E720+E793+E815+E922+E980+E1044+E1064+E1094+E1104+E1149+E1170+E1214+E1264+E1265+E1268+E1274)</f>
        <v>140469</v>
      </c>
      <c r="F1278" s="299">
        <v>0.958499089054322</v>
      </c>
      <c r="G1278" s="299">
        <v>0.691063390155708</v>
      </c>
    </row>
  </sheetData>
  <mergeCells count="5">
    <mergeCell ref="A2:G2"/>
    <mergeCell ref="A4:B4"/>
    <mergeCell ref="E4:G4"/>
    <mergeCell ref="C4:C5"/>
    <mergeCell ref="D4:D5"/>
  </mergeCells>
  <printOptions horizontalCentered="1"/>
  <pageMargins left="0.118055555555556" right="0.314583333333333" top="0.354166666666667" bottom="0.354166666666667" header="0.314583333333333" footer="0.314583333333333"/>
  <pageSetup paperSize="9" scale="75"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6"/>
  <sheetViews>
    <sheetView showGridLines="0" showZeros="0" zoomScale="90" zoomScaleNormal="90" workbookViewId="0">
      <pane ySplit="6" topLeftCell="A52" activePane="bottomLeft" state="frozen"/>
      <selection/>
      <selection pane="bottomLeft" activeCell="A1" sqref="A1"/>
    </sheetView>
  </sheetViews>
  <sheetFormatPr defaultColWidth="9" defaultRowHeight="13.5" outlineLevelCol="7"/>
  <cols>
    <col min="1" max="1" width="43.8833333333333" style="224" customWidth="1"/>
    <col min="2" max="3" width="13.8833333333333" style="226" customWidth="1"/>
    <col min="4" max="4" width="13.8833333333333" style="227" customWidth="1"/>
    <col min="5" max="5" width="29.7166666666667" style="224" customWidth="1"/>
    <col min="6" max="8" width="17.075" style="226" customWidth="1"/>
    <col min="9" max="16384" width="9" style="224"/>
  </cols>
  <sheetData>
    <row r="1" ht="18" customHeight="1" spans="1:4">
      <c r="A1" s="209" t="s">
        <v>1112</v>
      </c>
      <c r="B1" s="228"/>
      <c r="C1" s="228"/>
      <c r="D1" s="229"/>
    </row>
    <row r="2" s="223" customFormat="1" ht="48" customHeight="1" spans="1:8">
      <c r="A2" s="210" t="s">
        <v>1113</v>
      </c>
      <c r="B2" s="210"/>
      <c r="C2" s="210"/>
      <c r="D2" s="211"/>
      <c r="E2" s="210"/>
      <c r="F2" s="210"/>
      <c r="G2" s="210"/>
      <c r="H2" s="210"/>
    </row>
    <row r="3" ht="20.25" customHeight="1"/>
    <row r="4" ht="31.5" customHeight="1" spans="1:8">
      <c r="A4" s="230" t="s">
        <v>1114</v>
      </c>
      <c r="B4" s="231"/>
      <c r="C4" s="231"/>
      <c r="D4" s="232"/>
      <c r="E4" s="233" t="s">
        <v>1115</v>
      </c>
      <c r="F4" s="233"/>
      <c r="G4" s="233"/>
      <c r="H4" s="233"/>
    </row>
    <row r="5" ht="21.95" customHeight="1" spans="1:8">
      <c r="A5" s="234" t="s">
        <v>23</v>
      </c>
      <c r="B5" s="235" t="s">
        <v>24</v>
      </c>
      <c r="C5" s="235" t="s">
        <v>25</v>
      </c>
      <c r="D5" s="236" t="s">
        <v>26</v>
      </c>
      <c r="E5" s="233" t="s">
        <v>23</v>
      </c>
      <c r="F5" s="80" t="s">
        <v>24</v>
      </c>
      <c r="G5" s="80" t="s">
        <v>25</v>
      </c>
      <c r="H5" s="80" t="s">
        <v>26</v>
      </c>
    </row>
    <row r="6" ht="46" customHeight="1" spans="1:8">
      <c r="A6" s="237"/>
      <c r="B6" s="238"/>
      <c r="C6" s="238"/>
      <c r="D6" s="239"/>
      <c r="E6" s="233"/>
      <c r="F6" s="80"/>
      <c r="G6" s="80"/>
      <c r="H6" s="80"/>
    </row>
    <row r="7" s="224" customFormat="1" ht="27" customHeight="1" spans="1:8">
      <c r="A7" s="240" t="s">
        <v>1116</v>
      </c>
      <c r="B7" s="241">
        <v>8000</v>
      </c>
      <c r="C7" s="241">
        <v>9529</v>
      </c>
      <c r="D7" s="242">
        <v>8925</v>
      </c>
      <c r="E7" s="240" t="s">
        <v>1117</v>
      </c>
      <c r="F7" s="241">
        <v>146551</v>
      </c>
      <c r="G7" s="241">
        <v>203265</v>
      </c>
      <c r="H7" s="241">
        <v>140469</v>
      </c>
    </row>
    <row r="8" s="224" customFormat="1" ht="20" customHeight="1" spans="1:8">
      <c r="A8" s="243" t="s">
        <v>1118</v>
      </c>
      <c r="B8" s="244">
        <f>B9</f>
        <v>107274</v>
      </c>
      <c r="C8" s="244">
        <f>C9</f>
        <v>187963</v>
      </c>
      <c r="D8" s="245">
        <f>D9</f>
        <v>106166</v>
      </c>
      <c r="E8" s="243" t="s">
        <v>1119</v>
      </c>
      <c r="F8" s="244">
        <f>F9</f>
        <v>1811</v>
      </c>
      <c r="G8" s="244">
        <f>G9</f>
        <v>2737</v>
      </c>
      <c r="H8" s="244">
        <f>H9</f>
        <v>1847</v>
      </c>
    </row>
    <row r="9" s="224" customFormat="1" ht="20" customHeight="1" spans="1:8">
      <c r="A9" s="246" t="s">
        <v>1120</v>
      </c>
      <c r="B9" s="247">
        <f>B10+B17+B53</f>
        <v>107274</v>
      </c>
      <c r="C9" s="247">
        <f>C10+C17+C53</f>
        <v>187963</v>
      </c>
      <c r="D9" s="248">
        <f>D10+D17+D53</f>
        <v>106166</v>
      </c>
      <c r="E9" s="246" t="s">
        <v>1121</v>
      </c>
      <c r="F9" s="247">
        <f>SUM(F10:F11)</f>
        <v>1811</v>
      </c>
      <c r="G9" s="247">
        <f>SUM(G10:G11)</f>
        <v>2737</v>
      </c>
      <c r="H9" s="247">
        <f>SUM(H10:H11)</f>
        <v>1847</v>
      </c>
    </row>
    <row r="10" s="224" customFormat="1" ht="20" customHeight="1" spans="1:8">
      <c r="A10" s="246" t="s">
        <v>1122</v>
      </c>
      <c r="B10" s="247">
        <f>SUM(B11:B16)</f>
        <v>1777</v>
      </c>
      <c r="C10" s="247">
        <f>SUM(C11:C16)</f>
        <v>1777</v>
      </c>
      <c r="D10" s="248">
        <f>SUM(D11:D16)</f>
        <v>1777</v>
      </c>
      <c r="E10" s="246" t="s">
        <v>1123</v>
      </c>
      <c r="F10" s="247">
        <v>721</v>
      </c>
      <c r="G10" s="247">
        <v>757</v>
      </c>
      <c r="H10" s="247">
        <v>757</v>
      </c>
    </row>
    <row r="11" ht="20" customHeight="1" spans="1:8">
      <c r="A11" s="95" t="s">
        <v>1124</v>
      </c>
      <c r="B11" s="106">
        <v>17</v>
      </c>
      <c r="C11" s="106">
        <v>17</v>
      </c>
      <c r="D11" s="249">
        <v>17</v>
      </c>
      <c r="E11" s="250" t="s">
        <v>1125</v>
      </c>
      <c r="F11" s="106">
        <v>1090</v>
      </c>
      <c r="G11" s="106">
        <v>1980</v>
      </c>
      <c r="H11" s="106">
        <v>1090</v>
      </c>
    </row>
    <row r="12" ht="20" customHeight="1" spans="1:8">
      <c r="A12" s="95" t="s">
        <v>1126</v>
      </c>
      <c r="B12" s="106">
        <v>18</v>
      </c>
      <c r="C12" s="106">
        <v>18</v>
      </c>
      <c r="D12" s="249">
        <v>18</v>
      </c>
      <c r="E12" s="250"/>
      <c r="F12" s="106"/>
      <c r="G12" s="106"/>
      <c r="H12" s="106"/>
    </row>
    <row r="13" ht="20" customHeight="1" spans="1:8">
      <c r="A13" s="95" t="s">
        <v>1127</v>
      </c>
      <c r="B13" s="106">
        <v>122</v>
      </c>
      <c r="C13" s="106">
        <v>122</v>
      </c>
      <c r="D13" s="249">
        <v>122</v>
      </c>
      <c r="E13" s="250" t="s">
        <v>58</v>
      </c>
      <c r="F13" s="106"/>
      <c r="G13" s="106"/>
      <c r="H13" s="106"/>
    </row>
    <row r="14" ht="20" customHeight="1" spans="1:8">
      <c r="A14" s="95" t="s">
        <v>1128</v>
      </c>
      <c r="B14" s="106">
        <v>0</v>
      </c>
      <c r="C14" s="106">
        <v>0</v>
      </c>
      <c r="D14" s="249">
        <v>0</v>
      </c>
      <c r="E14" s="250" t="s">
        <v>58</v>
      </c>
      <c r="F14" s="106"/>
      <c r="G14" s="106"/>
      <c r="H14" s="106"/>
    </row>
    <row r="15" ht="20" customHeight="1" spans="1:8">
      <c r="A15" s="95" t="s">
        <v>1129</v>
      </c>
      <c r="B15" s="106">
        <v>1620</v>
      </c>
      <c r="C15" s="106">
        <v>1620</v>
      </c>
      <c r="D15" s="249">
        <v>1620</v>
      </c>
      <c r="E15" s="250" t="s">
        <v>58</v>
      </c>
      <c r="F15" s="106"/>
      <c r="G15" s="106"/>
      <c r="H15" s="106"/>
    </row>
    <row r="16" ht="20" customHeight="1" spans="1:8">
      <c r="A16" s="95" t="s">
        <v>1130</v>
      </c>
      <c r="B16" s="106"/>
      <c r="C16" s="106"/>
      <c r="D16" s="249"/>
      <c r="E16" s="250" t="s">
        <v>58</v>
      </c>
      <c r="F16" s="106"/>
      <c r="G16" s="106"/>
      <c r="H16" s="106"/>
    </row>
    <row r="17" ht="20" customHeight="1" spans="1:8">
      <c r="A17" s="95" t="s">
        <v>1131</v>
      </c>
      <c r="B17" s="106">
        <f>SUM(B18:B52)</f>
        <v>104947</v>
      </c>
      <c r="C17" s="106">
        <f>SUM(C18:C52)</f>
        <v>134566</v>
      </c>
      <c r="D17" s="249">
        <f>SUM(D18:D52)</f>
        <v>102340</v>
      </c>
      <c r="E17" s="250" t="s">
        <v>58</v>
      </c>
      <c r="F17" s="106"/>
      <c r="G17" s="106"/>
      <c r="H17" s="106"/>
    </row>
    <row r="18" ht="20" customHeight="1" spans="1:8">
      <c r="A18" s="95" t="s">
        <v>1132</v>
      </c>
      <c r="B18" s="106"/>
      <c r="C18" s="106"/>
      <c r="D18" s="249"/>
      <c r="E18" s="250" t="s">
        <v>58</v>
      </c>
      <c r="F18" s="106"/>
      <c r="G18" s="106"/>
      <c r="H18" s="106"/>
    </row>
    <row r="19" ht="20" customHeight="1" spans="1:8">
      <c r="A19" s="251" t="s">
        <v>1133</v>
      </c>
      <c r="B19" s="252">
        <v>26151</v>
      </c>
      <c r="C19" s="252">
        <v>27944</v>
      </c>
      <c r="D19" s="253">
        <v>28044</v>
      </c>
      <c r="E19" s="250" t="s">
        <v>58</v>
      </c>
      <c r="F19" s="106"/>
      <c r="G19" s="106"/>
      <c r="H19" s="106"/>
    </row>
    <row r="20" ht="20" customHeight="1" spans="1:8">
      <c r="A20" s="254" t="s">
        <v>1134</v>
      </c>
      <c r="B20" s="255">
        <v>6148</v>
      </c>
      <c r="C20" s="255">
        <v>7890</v>
      </c>
      <c r="D20" s="256">
        <v>6998</v>
      </c>
      <c r="E20" s="250" t="s">
        <v>58</v>
      </c>
      <c r="F20" s="106"/>
      <c r="G20" s="106"/>
      <c r="H20" s="106"/>
    </row>
    <row r="21" ht="20" customHeight="1" spans="1:8">
      <c r="A21" s="254" t="s">
        <v>1135</v>
      </c>
      <c r="B21" s="255">
        <v>381</v>
      </c>
      <c r="C21" s="255">
        <v>4473</v>
      </c>
      <c r="D21" s="256">
        <v>404</v>
      </c>
      <c r="E21" s="250" t="s">
        <v>58</v>
      </c>
      <c r="F21" s="106"/>
      <c r="G21" s="106"/>
      <c r="H21" s="106"/>
    </row>
    <row r="22" ht="20" customHeight="1" spans="1:8">
      <c r="A22" s="254" t="s">
        <v>1136</v>
      </c>
      <c r="B22" s="255"/>
      <c r="C22" s="255"/>
      <c r="D22" s="256"/>
      <c r="E22" s="250" t="s">
        <v>58</v>
      </c>
      <c r="F22" s="106"/>
      <c r="G22" s="106"/>
      <c r="H22" s="106"/>
    </row>
    <row r="23" ht="20" customHeight="1" spans="1:8">
      <c r="A23" s="254" t="s">
        <v>1137</v>
      </c>
      <c r="B23" s="255"/>
      <c r="C23" s="255"/>
      <c r="D23" s="256"/>
      <c r="E23" s="250" t="s">
        <v>58</v>
      </c>
      <c r="F23" s="106"/>
      <c r="G23" s="106"/>
      <c r="H23" s="106"/>
    </row>
    <row r="24" ht="20" customHeight="1" spans="1:8">
      <c r="A24" s="254" t="s">
        <v>1138</v>
      </c>
      <c r="B24" s="255"/>
      <c r="C24" s="255"/>
      <c r="D24" s="256"/>
      <c r="E24" s="254" t="s">
        <v>58</v>
      </c>
      <c r="F24" s="255"/>
      <c r="G24" s="255"/>
      <c r="H24" s="255"/>
    </row>
    <row r="25" ht="20" customHeight="1" spans="1:8">
      <c r="A25" s="254" t="s">
        <v>1139</v>
      </c>
      <c r="B25" s="255">
        <v>10567</v>
      </c>
      <c r="C25" s="255">
        <v>10567</v>
      </c>
      <c r="D25" s="256">
        <v>12125</v>
      </c>
      <c r="E25" s="254" t="s">
        <v>58</v>
      </c>
      <c r="F25" s="255"/>
      <c r="G25" s="255"/>
      <c r="H25" s="255"/>
    </row>
    <row r="26" ht="20" customHeight="1" spans="1:8">
      <c r="A26" s="254" t="s">
        <v>1140</v>
      </c>
      <c r="B26" s="255">
        <v>15673</v>
      </c>
      <c r="C26" s="255">
        <v>15827</v>
      </c>
      <c r="D26" s="256">
        <v>14269</v>
      </c>
      <c r="E26" s="251" t="s">
        <v>58</v>
      </c>
      <c r="F26" s="252"/>
      <c r="G26" s="252"/>
      <c r="H26" s="252"/>
    </row>
    <row r="27" ht="20" customHeight="1" spans="1:8">
      <c r="A27" s="254" t="s">
        <v>1141</v>
      </c>
      <c r="B27" s="255"/>
      <c r="C27" s="255"/>
      <c r="D27" s="256"/>
      <c r="E27" s="254" t="s">
        <v>58</v>
      </c>
      <c r="F27" s="255"/>
      <c r="G27" s="255"/>
      <c r="H27" s="255"/>
    </row>
    <row r="28" ht="20" customHeight="1" spans="1:8">
      <c r="A28" s="254" t="s">
        <v>1142</v>
      </c>
      <c r="B28" s="255">
        <v>7438</v>
      </c>
      <c r="C28" s="255">
        <v>7897</v>
      </c>
      <c r="D28" s="256">
        <v>7897</v>
      </c>
      <c r="E28" s="254" t="s">
        <v>58</v>
      </c>
      <c r="F28" s="255"/>
      <c r="G28" s="255"/>
      <c r="H28" s="255"/>
    </row>
    <row r="29" ht="20" customHeight="1" spans="1:8">
      <c r="A29" s="254" t="s">
        <v>1143</v>
      </c>
      <c r="B29" s="255"/>
      <c r="C29" s="255"/>
      <c r="D29" s="256"/>
      <c r="E29" s="254" t="s">
        <v>58</v>
      </c>
      <c r="F29" s="255"/>
      <c r="G29" s="255"/>
      <c r="H29" s="255"/>
    </row>
    <row r="30" ht="20" customHeight="1" spans="1:8">
      <c r="A30" s="257" t="s">
        <v>1144</v>
      </c>
      <c r="B30" s="255">
        <v>12528</v>
      </c>
      <c r="C30" s="255">
        <v>14548</v>
      </c>
      <c r="D30" s="256">
        <v>8534</v>
      </c>
      <c r="E30" s="254" t="s">
        <v>58</v>
      </c>
      <c r="F30" s="255"/>
      <c r="G30" s="255"/>
      <c r="H30" s="255"/>
    </row>
    <row r="31" ht="20" customHeight="1" spans="1:8">
      <c r="A31" s="258" t="s">
        <v>1145</v>
      </c>
      <c r="B31" s="259"/>
      <c r="C31" s="259"/>
      <c r="D31" s="260"/>
      <c r="E31" s="254" t="s">
        <v>58</v>
      </c>
      <c r="F31" s="255"/>
      <c r="G31" s="255"/>
      <c r="H31" s="255"/>
    </row>
    <row r="32" ht="20" customHeight="1" spans="1:8">
      <c r="A32" s="258" t="s">
        <v>1146</v>
      </c>
      <c r="B32" s="259"/>
      <c r="C32" s="259"/>
      <c r="D32" s="260"/>
      <c r="E32" s="254" t="s">
        <v>58</v>
      </c>
      <c r="F32" s="255"/>
      <c r="G32" s="255"/>
      <c r="H32" s="255"/>
    </row>
    <row r="33" ht="20" customHeight="1" spans="1:8">
      <c r="A33" s="258" t="s">
        <v>1147</v>
      </c>
      <c r="B33" s="259"/>
      <c r="C33" s="259"/>
      <c r="D33" s="260"/>
      <c r="E33" s="254" t="s">
        <v>58</v>
      </c>
      <c r="F33" s="255"/>
      <c r="G33" s="255"/>
      <c r="H33" s="255"/>
    </row>
    <row r="34" ht="20" customHeight="1" spans="1:8">
      <c r="A34" s="258" t="s">
        <v>1148</v>
      </c>
      <c r="B34" s="259">
        <v>846</v>
      </c>
      <c r="C34" s="259">
        <v>1195</v>
      </c>
      <c r="D34" s="260">
        <v>369</v>
      </c>
      <c r="E34" s="254" t="s">
        <v>58</v>
      </c>
      <c r="F34" s="255"/>
      <c r="G34" s="255"/>
      <c r="H34" s="255"/>
    </row>
    <row r="35" ht="20" customHeight="1" spans="1:8">
      <c r="A35" s="258" t="s">
        <v>1149</v>
      </c>
      <c r="B35" s="259">
        <v>4942</v>
      </c>
      <c r="C35" s="259">
        <v>5095</v>
      </c>
      <c r="D35" s="260">
        <v>4510</v>
      </c>
      <c r="E35" s="250" t="s">
        <v>58</v>
      </c>
      <c r="F35" s="106"/>
      <c r="G35" s="106"/>
      <c r="H35" s="106"/>
    </row>
    <row r="36" ht="20" customHeight="1" spans="1:8">
      <c r="A36" s="258" t="s">
        <v>1150</v>
      </c>
      <c r="B36" s="259">
        <v>2</v>
      </c>
      <c r="C36" s="259">
        <v>6</v>
      </c>
      <c r="D36" s="260"/>
      <c r="E36" s="250" t="s">
        <v>58</v>
      </c>
      <c r="F36" s="106"/>
      <c r="G36" s="106"/>
      <c r="H36" s="106"/>
    </row>
    <row r="37" ht="20" customHeight="1" spans="1:8">
      <c r="A37" s="258" t="s">
        <v>1151</v>
      </c>
      <c r="B37" s="259">
        <v>183</v>
      </c>
      <c r="C37" s="259">
        <v>1329</v>
      </c>
      <c r="D37" s="260">
        <v>385</v>
      </c>
      <c r="E37" s="250" t="s">
        <v>58</v>
      </c>
      <c r="F37" s="106"/>
      <c r="G37" s="106"/>
      <c r="H37" s="106"/>
    </row>
    <row r="38" ht="20" customHeight="1" spans="1:8">
      <c r="A38" s="258" t="s">
        <v>1152</v>
      </c>
      <c r="B38" s="259">
        <v>3808</v>
      </c>
      <c r="C38" s="259">
        <v>5723</v>
      </c>
      <c r="D38" s="260">
        <v>1789</v>
      </c>
      <c r="E38" s="250" t="s">
        <v>58</v>
      </c>
      <c r="F38" s="106"/>
      <c r="G38" s="106"/>
      <c r="H38" s="106"/>
    </row>
    <row r="39" ht="20" customHeight="1" spans="1:8">
      <c r="A39" s="258" t="s">
        <v>1153</v>
      </c>
      <c r="B39" s="259">
        <v>494</v>
      </c>
      <c r="C39" s="259">
        <v>1541</v>
      </c>
      <c r="D39" s="260">
        <v>292</v>
      </c>
      <c r="E39" s="250" t="s">
        <v>58</v>
      </c>
      <c r="F39" s="106"/>
      <c r="G39" s="106"/>
      <c r="H39" s="106"/>
    </row>
    <row r="40" ht="20" customHeight="1" spans="1:8">
      <c r="A40" s="258" t="s">
        <v>1154</v>
      </c>
      <c r="B40" s="259">
        <v>542</v>
      </c>
      <c r="C40" s="259">
        <v>1483</v>
      </c>
      <c r="D40" s="260">
        <v>945</v>
      </c>
      <c r="E40" s="250" t="s">
        <v>58</v>
      </c>
      <c r="F40" s="106"/>
      <c r="G40" s="106"/>
      <c r="H40" s="106"/>
    </row>
    <row r="41" ht="20" customHeight="1" spans="1:8">
      <c r="A41" s="258" t="s">
        <v>1155</v>
      </c>
      <c r="B41" s="259"/>
      <c r="C41" s="259"/>
      <c r="D41" s="260"/>
      <c r="E41" s="250" t="s">
        <v>58</v>
      </c>
      <c r="F41" s="106"/>
      <c r="G41" s="106"/>
      <c r="H41" s="106"/>
    </row>
    <row r="42" ht="20" customHeight="1" spans="1:8">
      <c r="A42" s="258" t="s">
        <v>1156</v>
      </c>
      <c r="B42" s="259">
        <v>12639</v>
      </c>
      <c r="C42" s="259">
        <v>20626</v>
      </c>
      <c r="D42" s="260">
        <v>12028</v>
      </c>
      <c r="E42" s="250" t="s">
        <v>58</v>
      </c>
      <c r="F42" s="106"/>
      <c r="G42" s="106"/>
      <c r="H42" s="106"/>
    </row>
    <row r="43" ht="20" customHeight="1" spans="1:8">
      <c r="A43" s="258" t="s">
        <v>1157</v>
      </c>
      <c r="B43" s="259">
        <v>2293</v>
      </c>
      <c r="C43" s="259">
        <v>3598</v>
      </c>
      <c r="D43" s="260">
        <v>3352</v>
      </c>
      <c r="E43" s="250" t="s">
        <v>58</v>
      </c>
      <c r="F43" s="106"/>
      <c r="G43" s="106"/>
      <c r="H43" s="106"/>
    </row>
    <row r="44" ht="20" customHeight="1" spans="1:8">
      <c r="A44" s="258" t="s">
        <v>1158</v>
      </c>
      <c r="B44" s="259"/>
      <c r="C44" s="259"/>
      <c r="D44" s="260"/>
      <c r="E44" s="250" t="s">
        <v>58</v>
      </c>
      <c r="F44" s="106"/>
      <c r="G44" s="106"/>
      <c r="H44" s="106"/>
    </row>
    <row r="45" ht="20" customHeight="1" spans="1:8">
      <c r="A45" s="258" t="s">
        <v>1159</v>
      </c>
      <c r="B45" s="259"/>
      <c r="C45" s="259"/>
      <c r="D45" s="260"/>
      <c r="E45" s="250" t="s">
        <v>58</v>
      </c>
      <c r="F45" s="106"/>
      <c r="G45" s="106"/>
      <c r="H45" s="106"/>
    </row>
    <row r="46" ht="20" customHeight="1" spans="1:8">
      <c r="A46" s="258" t="s">
        <v>1160</v>
      </c>
      <c r="B46" s="259"/>
      <c r="C46" s="261"/>
      <c r="D46" s="260"/>
      <c r="E46" s="250" t="s">
        <v>58</v>
      </c>
      <c r="F46" s="106"/>
      <c r="G46" s="106"/>
      <c r="H46" s="106"/>
    </row>
    <row r="47" ht="20" customHeight="1" spans="1:8">
      <c r="A47" s="258" t="s">
        <v>1161</v>
      </c>
      <c r="B47" s="259"/>
      <c r="C47" s="259">
        <v>69</v>
      </c>
      <c r="D47" s="260"/>
      <c r="E47" s="250" t="s">
        <v>58</v>
      </c>
      <c r="F47" s="106"/>
      <c r="G47" s="106"/>
      <c r="H47" s="106"/>
    </row>
    <row r="48" ht="20" customHeight="1" spans="1:8">
      <c r="A48" s="258" t="s">
        <v>1162</v>
      </c>
      <c r="B48" s="259"/>
      <c r="C48" s="259"/>
      <c r="D48" s="260"/>
      <c r="E48" s="250" t="s">
        <v>58</v>
      </c>
      <c r="F48" s="106"/>
      <c r="G48" s="106"/>
      <c r="H48" s="106"/>
    </row>
    <row r="49" ht="20" customHeight="1" spans="1:8">
      <c r="A49" s="258" t="s">
        <v>1163</v>
      </c>
      <c r="B49" s="259"/>
      <c r="C49" s="259"/>
      <c r="D49" s="260"/>
      <c r="E49" s="254" t="s">
        <v>58</v>
      </c>
      <c r="F49" s="255"/>
      <c r="G49" s="255"/>
      <c r="H49" s="255"/>
    </row>
    <row r="50" ht="20" customHeight="1" spans="1:8">
      <c r="A50" s="258" t="s">
        <v>1164</v>
      </c>
      <c r="B50" s="259"/>
      <c r="C50" s="259"/>
      <c r="D50" s="260"/>
      <c r="E50" s="254"/>
      <c r="F50" s="255"/>
      <c r="G50" s="255"/>
      <c r="H50" s="255"/>
    </row>
    <row r="51" ht="20" customHeight="1" spans="1:8">
      <c r="A51" s="258" t="s">
        <v>1165</v>
      </c>
      <c r="B51" s="259"/>
      <c r="C51" s="259">
        <v>4388</v>
      </c>
      <c r="D51" s="260">
        <v>9</v>
      </c>
      <c r="E51" s="254" t="s">
        <v>58</v>
      </c>
      <c r="F51" s="255"/>
      <c r="G51" s="255"/>
      <c r="H51" s="255"/>
    </row>
    <row r="52" ht="20" customHeight="1" spans="1:8">
      <c r="A52" s="254" t="s">
        <v>1166</v>
      </c>
      <c r="B52" s="255">
        <v>312</v>
      </c>
      <c r="C52" s="255">
        <v>367</v>
      </c>
      <c r="D52" s="256">
        <v>390</v>
      </c>
      <c r="E52" s="254" t="s">
        <v>58</v>
      </c>
      <c r="F52" s="255"/>
      <c r="G52" s="255"/>
      <c r="H52" s="255"/>
    </row>
    <row r="53" s="224" customFormat="1" ht="20" customHeight="1" spans="1:8">
      <c r="A53" s="262" t="s">
        <v>1167</v>
      </c>
      <c r="B53" s="263">
        <f>SUM(B54:B74)</f>
        <v>550</v>
      </c>
      <c r="C53" s="263">
        <f>SUM(C54:C74)</f>
        <v>51620</v>
      </c>
      <c r="D53" s="264">
        <f>SUM(D54:D74)</f>
        <v>2049</v>
      </c>
      <c r="E53" s="262" t="s">
        <v>58</v>
      </c>
      <c r="F53" s="263"/>
      <c r="G53" s="263"/>
      <c r="H53" s="263"/>
    </row>
    <row r="54" ht="20" customHeight="1" spans="1:8">
      <c r="A54" s="254" t="s">
        <v>1168</v>
      </c>
      <c r="B54" s="265">
        <v>25</v>
      </c>
      <c r="C54" s="255">
        <v>102</v>
      </c>
      <c r="D54" s="256">
        <v>37</v>
      </c>
      <c r="E54" s="254" t="s">
        <v>58</v>
      </c>
      <c r="F54" s="255"/>
      <c r="G54" s="255"/>
      <c r="H54" s="255"/>
    </row>
    <row r="55" ht="20" customHeight="1" spans="1:8">
      <c r="A55" s="254" t="s">
        <v>1169</v>
      </c>
      <c r="B55" s="265"/>
      <c r="C55" s="255"/>
      <c r="D55" s="256"/>
      <c r="E55" s="254"/>
      <c r="F55" s="255"/>
      <c r="G55" s="255"/>
      <c r="H55" s="255"/>
    </row>
    <row r="56" ht="20" customHeight="1" spans="1:8">
      <c r="A56" s="254" t="s">
        <v>1170</v>
      </c>
      <c r="B56" s="265"/>
      <c r="C56" s="255"/>
      <c r="D56" s="256"/>
      <c r="E56" s="254"/>
      <c r="F56" s="255"/>
      <c r="G56" s="255"/>
      <c r="H56" s="255"/>
    </row>
    <row r="57" ht="20" customHeight="1" spans="1:8">
      <c r="A57" s="254" t="s">
        <v>1171</v>
      </c>
      <c r="B57" s="265">
        <v>13</v>
      </c>
      <c r="C57" s="255">
        <v>430</v>
      </c>
      <c r="D57" s="256"/>
      <c r="E57" s="254"/>
      <c r="F57" s="255"/>
      <c r="G57" s="255"/>
      <c r="H57" s="255"/>
    </row>
    <row r="58" ht="20" customHeight="1" spans="1:8">
      <c r="A58" s="254" t="s">
        <v>1172</v>
      </c>
      <c r="B58" s="265"/>
      <c r="C58" s="255">
        <v>2491</v>
      </c>
      <c r="D58" s="256"/>
      <c r="E58" s="254"/>
      <c r="F58" s="255"/>
      <c r="G58" s="255"/>
      <c r="H58" s="255"/>
    </row>
    <row r="59" ht="20" customHeight="1" spans="1:8">
      <c r="A59" s="254" t="s">
        <v>1173</v>
      </c>
      <c r="B59" s="265"/>
      <c r="C59" s="255"/>
      <c r="D59" s="256"/>
      <c r="E59" s="254"/>
      <c r="F59" s="255"/>
      <c r="G59" s="255"/>
      <c r="H59" s="255"/>
    </row>
    <row r="60" ht="20" customHeight="1" spans="1:8">
      <c r="A60" s="254" t="s">
        <v>1174</v>
      </c>
      <c r="B60" s="265"/>
      <c r="C60" s="255">
        <v>3150</v>
      </c>
      <c r="D60" s="256"/>
      <c r="E60" s="254"/>
      <c r="F60" s="255"/>
      <c r="G60" s="255"/>
      <c r="H60" s="255"/>
    </row>
    <row r="61" ht="20" customHeight="1" spans="1:8">
      <c r="A61" s="254" t="s">
        <v>1175</v>
      </c>
      <c r="B61" s="265"/>
      <c r="C61" s="255"/>
      <c r="D61" s="256"/>
      <c r="E61" s="254"/>
      <c r="F61" s="255"/>
      <c r="G61" s="255"/>
      <c r="H61" s="255"/>
    </row>
    <row r="62" s="225" customFormat="1" ht="20" customHeight="1" spans="1:8">
      <c r="A62" s="254" t="s">
        <v>1176</v>
      </c>
      <c r="B62" s="265"/>
      <c r="C62" s="255">
        <v>198</v>
      </c>
      <c r="D62" s="256"/>
      <c r="E62" s="254"/>
      <c r="F62" s="255"/>
      <c r="G62" s="255"/>
      <c r="H62" s="255"/>
    </row>
    <row r="63" ht="20" customHeight="1" spans="1:8">
      <c r="A63" s="254" t="s">
        <v>1177</v>
      </c>
      <c r="B63" s="265"/>
      <c r="C63" s="255">
        <v>29052</v>
      </c>
      <c r="D63" s="256">
        <v>1820</v>
      </c>
      <c r="E63" s="254"/>
      <c r="F63" s="255"/>
      <c r="G63" s="255"/>
      <c r="H63" s="255"/>
    </row>
    <row r="64" ht="20" customHeight="1" spans="1:8">
      <c r="A64" s="254" t="s">
        <v>1178</v>
      </c>
      <c r="B64" s="265"/>
      <c r="C64" s="255">
        <v>6376</v>
      </c>
      <c r="D64" s="256"/>
      <c r="E64" s="254"/>
      <c r="F64" s="255"/>
      <c r="G64" s="255"/>
      <c r="H64" s="255"/>
    </row>
    <row r="65" ht="20" customHeight="1" spans="1:8">
      <c r="A65" s="254" t="s">
        <v>1179</v>
      </c>
      <c r="B65" s="265">
        <v>500</v>
      </c>
      <c r="C65" s="255">
        <v>8396</v>
      </c>
      <c r="D65" s="256"/>
      <c r="E65" s="254"/>
      <c r="F65" s="255"/>
      <c r="G65" s="255"/>
      <c r="H65" s="255"/>
    </row>
    <row r="66" ht="20" customHeight="1" spans="1:8">
      <c r="A66" s="254" t="s">
        <v>1180</v>
      </c>
      <c r="B66" s="265"/>
      <c r="C66" s="255"/>
      <c r="D66" s="256"/>
      <c r="E66" s="254"/>
      <c r="F66" s="255"/>
      <c r="G66" s="255"/>
      <c r="H66" s="255"/>
    </row>
    <row r="67" ht="20" customHeight="1" spans="1:8">
      <c r="A67" s="254" t="s">
        <v>1181</v>
      </c>
      <c r="B67" s="265"/>
      <c r="C67" s="255">
        <v>67</v>
      </c>
      <c r="D67" s="256"/>
      <c r="E67" s="254"/>
      <c r="F67" s="255"/>
      <c r="G67" s="255"/>
      <c r="H67" s="255"/>
    </row>
    <row r="68" ht="20" customHeight="1" spans="1:8">
      <c r="A68" s="254" t="s">
        <v>1182</v>
      </c>
      <c r="B68" s="265"/>
      <c r="C68" s="255">
        <v>109</v>
      </c>
      <c r="D68" s="256"/>
      <c r="E68" s="254"/>
      <c r="F68" s="255"/>
      <c r="G68" s="255"/>
      <c r="H68" s="255"/>
    </row>
    <row r="69" ht="20" customHeight="1" spans="1:8">
      <c r="A69" s="254" t="s">
        <v>1183</v>
      </c>
      <c r="B69" s="265"/>
      <c r="C69" s="255"/>
      <c r="D69" s="256"/>
      <c r="E69" s="254"/>
      <c r="F69" s="255"/>
      <c r="G69" s="255"/>
      <c r="H69" s="255"/>
    </row>
    <row r="70" ht="20" customHeight="1" spans="1:8">
      <c r="A70" s="254" t="s">
        <v>1184</v>
      </c>
      <c r="B70" s="265"/>
      <c r="C70" s="255">
        <v>115</v>
      </c>
      <c r="D70" s="256"/>
      <c r="E70" s="254"/>
      <c r="F70" s="255"/>
      <c r="G70" s="255"/>
      <c r="H70" s="255"/>
    </row>
    <row r="71" ht="20" customHeight="1" spans="1:8">
      <c r="A71" s="254" t="s">
        <v>1185</v>
      </c>
      <c r="B71" s="265"/>
      <c r="C71" s="255">
        <v>900</v>
      </c>
      <c r="D71" s="256"/>
      <c r="E71" s="254"/>
      <c r="F71" s="255"/>
      <c r="G71" s="255"/>
      <c r="H71" s="255"/>
    </row>
    <row r="72" ht="20" customHeight="1" spans="1:8">
      <c r="A72" s="254" t="s">
        <v>1186</v>
      </c>
      <c r="B72" s="265"/>
      <c r="C72" s="255"/>
      <c r="D72" s="256"/>
      <c r="E72" s="254"/>
      <c r="F72" s="255"/>
      <c r="G72" s="255"/>
      <c r="H72" s="255"/>
    </row>
    <row r="73" ht="20" customHeight="1" spans="1:8">
      <c r="A73" s="254" t="s">
        <v>1187</v>
      </c>
      <c r="B73" s="265">
        <v>12</v>
      </c>
      <c r="C73" s="255">
        <v>24</v>
      </c>
      <c r="D73" s="256">
        <v>192</v>
      </c>
      <c r="E73" s="266"/>
      <c r="F73" s="267"/>
      <c r="G73" s="267"/>
      <c r="H73" s="267"/>
    </row>
    <row r="74" ht="20" customHeight="1" spans="1:8">
      <c r="A74" s="268" t="s">
        <v>1188</v>
      </c>
      <c r="B74" s="265"/>
      <c r="C74" s="269">
        <v>210</v>
      </c>
      <c r="D74" s="270"/>
      <c r="E74" s="266"/>
      <c r="F74" s="267"/>
      <c r="G74" s="267"/>
      <c r="H74" s="267"/>
    </row>
    <row r="75" ht="20" customHeight="1" spans="1:8">
      <c r="A75" s="268"/>
      <c r="B75" s="265"/>
      <c r="C75" s="269"/>
      <c r="D75" s="270"/>
      <c r="E75" s="266"/>
      <c r="F75" s="271"/>
      <c r="G75" s="271"/>
      <c r="H75" s="271"/>
    </row>
    <row r="76" ht="20" customHeight="1" spans="1:8">
      <c r="A76" s="268"/>
      <c r="B76" s="265"/>
      <c r="C76" s="269"/>
      <c r="D76" s="270"/>
      <c r="E76" s="266"/>
      <c r="F76" s="271"/>
      <c r="G76" s="271"/>
      <c r="H76" s="271"/>
    </row>
    <row r="77" ht="20" customHeight="1" spans="1:8">
      <c r="A77" s="268"/>
      <c r="B77" s="265"/>
      <c r="C77" s="269"/>
      <c r="D77" s="270"/>
      <c r="E77" s="266"/>
      <c r="F77" s="271"/>
      <c r="G77" s="271"/>
      <c r="H77" s="271"/>
    </row>
    <row r="78" ht="20" customHeight="1" spans="1:8">
      <c r="A78" s="268" t="s">
        <v>1189</v>
      </c>
      <c r="B78" s="269">
        <f>SUM(B79:B80)</f>
        <v>0</v>
      </c>
      <c r="C78" s="269">
        <f>SUM(C79:C80)</f>
        <v>0</v>
      </c>
      <c r="D78" s="270">
        <f>SUM(D79:D80)</f>
        <v>0</v>
      </c>
      <c r="E78" s="266"/>
      <c r="F78" s="271"/>
      <c r="G78" s="271"/>
      <c r="H78" s="271"/>
    </row>
    <row r="79" ht="20" customHeight="1" spans="1:8">
      <c r="A79" s="268" t="s">
        <v>1190</v>
      </c>
      <c r="B79" s="269"/>
      <c r="C79" s="269"/>
      <c r="D79" s="270"/>
      <c r="E79" s="266"/>
      <c r="F79" s="271"/>
      <c r="G79" s="271"/>
      <c r="H79" s="271"/>
    </row>
    <row r="80" ht="20" customHeight="1" spans="1:8">
      <c r="A80" s="268" t="s">
        <v>1191</v>
      </c>
      <c r="B80" s="269"/>
      <c r="C80" s="269"/>
      <c r="D80" s="270"/>
      <c r="E80" s="266"/>
      <c r="F80" s="271"/>
      <c r="G80" s="271"/>
      <c r="H80" s="271"/>
    </row>
    <row r="81" ht="20" customHeight="1" spans="1:8">
      <c r="A81" s="268" t="s">
        <v>1192</v>
      </c>
      <c r="B81" s="269"/>
      <c r="C81" s="269"/>
      <c r="D81" s="270"/>
      <c r="E81" s="266"/>
      <c r="F81" s="271"/>
      <c r="G81" s="271"/>
      <c r="H81" s="271"/>
    </row>
    <row r="82" ht="20" customHeight="1" spans="1:8">
      <c r="A82" s="272" t="s">
        <v>1193</v>
      </c>
      <c r="B82" s="273">
        <v>30088</v>
      </c>
      <c r="C82" s="273">
        <v>30088</v>
      </c>
      <c r="D82" s="274">
        <v>19225</v>
      </c>
      <c r="E82" s="266"/>
      <c r="F82" s="271"/>
      <c r="G82" s="271"/>
      <c r="H82" s="271"/>
    </row>
    <row r="83" ht="20" customHeight="1" spans="1:8">
      <c r="A83" s="272" t="s">
        <v>1194</v>
      </c>
      <c r="B83" s="273">
        <f>SUM(B84:B86)</f>
        <v>0</v>
      </c>
      <c r="C83" s="273">
        <f>SUM(C84:C86)</f>
        <v>900</v>
      </c>
      <c r="D83" s="274">
        <f>SUM(D84:D86)</f>
        <v>0</v>
      </c>
      <c r="E83" s="275" t="s">
        <v>1195</v>
      </c>
      <c r="F83" s="276"/>
      <c r="G83" s="276"/>
      <c r="H83" s="276"/>
    </row>
    <row r="84" ht="20" customHeight="1" spans="1:8">
      <c r="A84" s="95" t="s">
        <v>1196</v>
      </c>
      <c r="B84" s="269"/>
      <c r="C84" s="269"/>
      <c r="D84" s="270"/>
      <c r="E84" s="246" t="s">
        <v>1197</v>
      </c>
      <c r="F84" s="277"/>
      <c r="G84" s="277">
        <v>1000</v>
      </c>
      <c r="H84" s="277"/>
    </row>
    <row r="85" ht="20" customHeight="1" spans="1:8">
      <c r="A85" s="95" t="s">
        <v>1198</v>
      </c>
      <c r="B85" s="106"/>
      <c r="C85" s="106"/>
      <c r="D85" s="249"/>
      <c r="E85" s="278" t="s">
        <v>1199</v>
      </c>
      <c r="F85" s="263"/>
      <c r="G85" s="263">
        <v>8827</v>
      </c>
      <c r="H85" s="263"/>
    </row>
    <row r="86" ht="20" customHeight="1" spans="1:8">
      <c r="A86" s="95" t="s">
        <v>1200</v>
      </c>
      <c r="B86" s="106"/>
      <c r="C86" s="106">
        <v>900</v>
      </c>
      <c r="D86" s="249"/>
      <c r="E86" s="279" t="s">
        <v>1201</v>
      </c>
      <c r="F86" s="106"/>
      <c r="G86" s="106"/>
      <c r="H86" s="106"/>
    </row>
    <row r="87" ht="20" customHeight="1" spans="1:8">
      <c r="A87" s="272" t="s">
        <v>1202</v>
      </c>
      <c r="B87" s="247"/>
      <c r="C87" s="247"/>
      <c r="D87" s="248"/>
      <c r="E87" s="272" t="s">
        <v>1203</v>
      </c>
      <c r="F87" s="280"/>
      <c r="G87" s="280">
        <v>1302</v>
      </c>
      <c r="H87" s="280"/>
    </row>
    <row r="88" ht="20" customHeight="1" spans="1:8">
      <c r="A88" s="272" t="s">
        <v>1204</v>
      </c>
      <c r="B88" s="247"/>
      <c r="C88" s="247">
        <v>4876</v>
      </c>
      <c r="D88" s="248"/>
      <c r="E88" s="272" t="s">
        <v>1205</v>
      </c>
      <c r="F88" s="280"/>
      <c r="G88" s="280"/>
      <c r="H88" s="280"/>
    </row>
    <row r="89" ht="20" customHeight="1" spans="1:8">
      <c r="A89" s="95" t="s">
        <v>1206</v>
      </c>
      <c r="B89" s="106">
        <f>SUM(B90:B93)</f>
        <v>0</v>
      </c>
      <c r="C89" s="106">
        <f>SUM(C90:C93)</f>
        <v>0</v>
      </c>
      <c r="D89" s="249">
        <f>SUM(D90:D93)</f>
        <v>0</v>
      </c>
      <c r="E89" s="95" t="s">
        <v>1207</v>
      </c>
      <c r="F89" s="269">
        <f>SUM(F90:F93)</f>
        <v>0</v>
      </c>
      <c r="G89" s="269"/>
      <c r="H89" s="269"/>
    </row>
    <row r="90" ht="20" customHeight="1" spans="1:8">
      <c r="A90" s="95" t="s">
        <v>1208</v>
      </c>
      <c r="B90" s="106"/>
      <c r="C90" s="106"/>
      <c r="D90" s="249"/>
      <c r="E90" s="95" t="s">
        <v>1209</v>
      </c>
      <c r="F90" s="269"/>
      <c r="G90" s="269"/>
      <c r="H90" s="269"/>
    </row>
    <row r="91" ht="20" customHeight="1" spans="1:8">
      <c r="A91" s="95" t="s">
        <v>1210</v>
      </c>
      <c r="B91" s="106"/>
      <c r="C91" s="106"/>
      <c r="D91" s="249"/>
      <c r="E91" s="95" t="s">
        <v>1211</v>
      </c>
      <c r="F91" s="269"/>
      <c r="G91" s="269"/>
      <c r="H91" s="269"/>
    </row>
    <row r="92" ht="20" customHeight="1" spans="1:8">
      <c r="A92" s="95" t="s">
        <v>1212</v>
      </c>
      <c r="B92" s="106"/>
      <c r="C92" s="106"/>
      <c r="D92" s="249"/>
      <c r="E92" s="95" t="s">
        <v>1213</v>
      </c>
      <c r="F92" s="269"/>
      <c r="G92" s="269"/>
      <c r="H92" s="269"/>
    </row>
    <row r="93" ht="20" customHeight="1" spans="1:8">
      <c r="A93" s="95" t="s">
        <v>1214</v>
      </c>
      <c r="B93" s="106"/>
      <c r="C93" s="106"/>
      <c r="D93" s="249"/>
      <c r="E93" s="95" t="s">
        <v>1215</v>
      </c>
      <c r="F93" s="269"/>
      <c r="G93" s="269"/>
      <c r="H93" s="269"/>
    </row>
    <row r="94" ht="20" customHeight="1" spans="1:8">
      <c r="A94" s="272" t="s">
        <v>1216</v>
      </c>
      <c r="B94" s="247">
        <v>3000</v>
      </c>
      <c r="C94" s="247">
        <v>3000</v>
      </c>
      <c r="D94" s="248">
        <v>8000</v>
      </c>
      <c r="E94" s="281" t="s">
        <v>1217</v>
      </c>
      <c r="F94" s="247"/>
      <c r="G94" s="247"/>
      <c r="H94" s="247"/>
    </row>
    <row r="95" ht="20" customHeight="1" spans="1:8">
      <c r="A95" s="268" t="s">
        <v>1218</v>
      </c>
      <c r="B95" s="106"/>
      <c r="C95" s="106"/>
      <c r="D95" s="249"/>
      <c r="E95" s="268" t="s">
        <v>1219</v>
      </c>
      <c r="F95" s="106"/>
      <c r="G95" s="106"/>
      <c r="H95" s="106"/>
    </row>
    <row r="96" ht="20" customHeight="1" spans="1:8">
      <c r="A96" s="268" t="s">
        <v>1220</v>
      </c>
      <c r="B96" s="106"/>
      <c r="C96" s="106"/>
      <c r="D96" s="249"/>
      <c r="E96" s="246" t="s">
        <v>1221</v>
      </c>
      <c r="F96" s="247"/>
      <c r="G96" s="247">
        <v>19225</v>
      </c>
      <c r="H96" s="247"/>
    </row>
    <row r="97" s="224" customFormat="1" ht="40" customHeight="1" spans="1:8">
      <c r="A97" s="282" t="s">
        <v>59</v>
      </c>
      <c r="B97" s="233">
        <f>SUM(B7,B8,B78,B81,B82,B83,B87,B88,B89,B94:B96)</f>
        <v>148362</v>
      </c>
      <c r="C97" s="233">
        <f>SUM(C7,C8,C78,C81,C82,C83,C87,C88,C89,C94:C96)</f>
        <v>236356</v>
      </c>
      <c r="D97" s="283">
        <f>SUM(D7,D8,D78,D81,D82,D83,D87,D88,D89,D94:D96)</f>
        <v>142316</v>
      </c>
      <c r="E97" s="282" t="s">
        <v>1111</v>
      </c>
      <c r="F97" s="233">
        <f>SUM(F7,F8,F83:F89,F94:F96,)</f>
        <v>148362</v>
      </c>
      <c r="G97" s="233">
        <f>SUM(G7,G8,G83:G89,G94:G96,)</f>
        <v>236356</v>
      </c>
      <c r="H97" s="233">
        <f>SUM(H7,H8,H83:H89,H94:H96,)</f>
        <v>142316</v>
      </c>
    </row>
    <row r="98" spans="5:5">
      <c r="E98" s="284"/>
    </row>
    <row r="99" spans="5:5">
      <c r="E99" s="284"/>
    </row>
    <row r="100" spans="5:5">
      <c r="E100" s="284"/>
    </row>
    <row r="101" spans="5:5">
      <c r="E101" s="284"/>
    </row>
    <row r="102" spans="5:5">
      <c r="E102" s="284"/>
    </row>
    <row r="103" spans="5:5">
      <c r="E103" s="284"/>
    </row>
    <row r="104" spans="5:5">
      <c r="E104" s="284"/>
    </row>
    <row r="105" spans="5:5">
      <c r="E105" s="284"/>
    </row>
    <row r="106" spans="5:5">
      <c r="E106" s="284"/>
    </row>
    <row r="107" spans="5:5">
      <c r="E107" s="284"/>
    </row>
    <row r="108" spans="5:5">
      <c r="E108" s="284"/>
    </row>
    <row r="109" spans="5:5">
      <c r="E109" s="284"/>
    </row>
    <row r="110" spans="5:5">
      <c r="E110" s="284"/>
    </row>
    <row r="111" spans="5:5">
      <c r="E111" s="284"/>
    </row>
    <row r="112" spans="5:5">
      <c r="E112" s="284"/>
    </row>
    <row r="113" spans="5:5">
      <c r="E113" s="284"/>
    </row>
    <row r="114" spans="5:5">
      <c r="E114" s="284"/>
    </row>
    <row r="115" spans="5:5">
      <c r="E115" s="284"/>
    </row>
    <row r="116" spans="5:5">
      <c r="E116" s="284"/>
    </row>
  </sheetData>
  <mergeCells count="11">
    <mergeCell ref="A2:H2"/>
    <mergeCell ref="A4:D4"/>
    <mergeCell ref="E4:H4"/>
    <mergeCell ref="A5:A6"/>
    <mergeCell ref="B5:B6"/>
    <mergeCell ref="C5:C6"/>
    <mergeCell ref="D5:D6"/>
    <mergeCell ref="E5:E6"/>
    <mergeCell ref="F5:F6"/>
    <mergeCell ref="G5:G6"/>
    <mergeCell ref="H5:H6"/>
  </mergeCells>
  <printOptions horizontalCentered="1"/>
  <pageMargins left="0.156944444444444" right="0.196527777777778" top="0.156944444444444" bottom="0.118055555555556" header="0.314583333333333" footer="0.314583333333333"/>
  <pageSetup paperSize="9" scale="65"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7"/>
  <sheetViews>
    <sheetView showGridLines="0" showZeros="0" tabSelected="1" workbookViewId="0">
      <pane ySplit="1" topLeftCell="A2" activePane="bottomLeft" state="frozen"/>
      <selection/>
      <selection pane="bottomLeft" activeCell="A4" sqref="A4:D5"/>
    </sheetView>
  </sheetViews>
  <sheetFormatPr defaultColWidth="9" defaultRowHeight="13.5" outlineLevelCol="3"/>
  <cols>
    <col min="1" max="1" width="14.875" style="71" customWidth="1"/>
    <col min="2" max="2" width="34.25" style="71" customWidth="1"/>
    <col min="3" max="4" width="23.625" style="71" customWidth="1"/>
    <col min="5" max="16384" width="9" style="71"/>
  </cols>
  <sheetData>
    <row r="1" ht="32" customHeight="1" spans="1:1">
      <c r="A1" s="209" t="s">
        <v>1222</v>
      </c>
    </row>
    <row r="2" ht="32" customHeight="1" spans="1:4">
      <c r="A2" s="210" t="s">
        <v>1223</v>
      </c>
      <c r="B2" s="210"/>
      <c r="C2" s="210"/>
      <c r="D2" s="211"/>
    </row>
    <row r="4" s="71" customFormat="1" ht="30" customHeight="1" spans="1:4">
      <c r="A4" s="212" t="s">
        <v>1224</v>
      </c>
      <c r="B4" s="212" t="s">
        <v>1225</v>
      </c>
      <c r="C4" s="212" t="s">
        <v>154</v>
      </c>
      <c r="D4" s="212"/>
    </row>
    <row r="5" s="71" customFormat="1" ht="30" customHeight="1" spans="1:4">
      <c r="A5" s="213"/>
      <c r="B5" s="213"/>
      <c r="C5" s="213" t="s">
        <v>1226</v>
      </c>
      <c r="D5" s="213" t="s">
        <v>1227</v>
      </c>
    </row>
    <row r="6" ht="21" customHeight="1" spans="1:4">
      <c r="A6" s="214">
        <v>501</v>
      </c>
      <c r="B6" s="215" t="s">
        <v>1228</v>
      </c>
      <c r="C6" s="216">
        <v>21263</v>
      </c>
      <c r="D6" s="216">
        <f>SUM(D7:D10)</f>
        <v>21263</v>
      </c>
    </row>
    <row r="7" ht="21" customHeight="1" spans="1:4">
      <c r="A7" s="217">
        <v>50101</v>
      </c>
      <c r="B7" s="218" t="s">
        <v>1229</v>
      </c>
      <c r="C7" s="219">
        <v>9960</v>
      </c>
      <c r="D7" s="219">
        <v>9960</v>
      </c>
    </row>
    <row r="8" ht="21" customHeight="1" spans="1:4">
      <c r="A8" s="217">
        <v>50102</v>
      </c>
      <c r="B8" s="218" t="s">
        <v>1230</v>
      </c>
      <c r="C8" s="219">
        <v>5601</v>
      </c>
      <c r="D8" s="219">
        <v>5601</v>
      </c>
    </row>
    <row r="9" ht="21" customHeight="1" spans="1:4">
      <c r="A9" s="217">
        <v>50103</v>
      </c>
      <c r="B9" s="218" t="s">
        <v>1231</v>
      </c>
      <c r="C9" s="219">
        <v>2120</v>
      </c>
      <c r="D9" s="219">
        <v>2120</v>
      </c>
    </row>
    <row r="10" ht="21" customHeight="1" spans="1:4">
      <c r="A10" s="217">
        <v>50199</v>
      </c>
      <c r="B10" s="218" t="s">
        <v>1232</v>
      </c>
      <c r="C10" s="219">
        <v>3582</v>
      </c>
      <c r="D10" s="219">
        <v>3582</v>
      </c>
    </row>
    <row r="11" ht="21" customHeight="1" spans="1:4">
      <c r="A11" s="214">
        <v>502</v>
      </c>
      <c r="B11" s="215" t="s">
        <v>1233</v>
      </c>
      <c r="C11" s="216">
        <v>18007</v>
      </c>
      <c r="D11" s="216">
        <f>SUM(D12:D21)</f>
        <v>17529</v>
      </c>
    </row>
    <row r="12" ht="21" customHeight="1" spans="1:4">
      <c r="A12" s="217">
        <v>50201</v>
      </c>
      <c r="B12" s="218" t="s">
        <v>1234</v>
      </c>
      <c r="C12" s="219">
        <v>2324</v>
      </c>
      <c r="D12" s="219">
        <v>2324</v>
      </c>
    </row>
    <row r="13" ht="21" customHeight="1" spans="1:4">
      <c r="A13" s="217">
        <v>50202</v>
      </c>
      <c r="B13" s="218" t="s">
        <v>1235</v>
      </c>
      <c r="C13" s="219">
        <v>51</v>
      </c>
      <c r="D13" s="219">
        <v>51</v>
      </c>
    </row>
    <row r="14" ht="21" customHeight="1" spans="1:4">
      <c r="A14" s="217">
        <v>50203</v>
      </c>
      <c r="B14" s="218" t="s">
        <v>1236</v>
      </c>
      <c r="C14" s="219">
        <v>80</v>
      </c>
      <c r="D14" s="219">
        <v>80</v>
      </c>
    </row>
    <row r="15" ht="21" customHeight="1" spans="1:4">
      <c r="A15" s="217">
        <v>50204</v>
      </c>
      <c r="B15" s="218" t="s">
        <v>1237</v>
      </c>
      <c r="C15" s="219">
        <v>33</v>
      </c>
      <c r="D15" s="219">
        <v>0</v>
      </c>
    </row>
    <row r="16" ht="21" customHeight="1" spans="1:4">
      <c r="A16" s="217">
        <v>50205</v>
      </c>
      <c r="B16" s="218" t="s">
        <v>1238</v>
      </c>
      <c r="C16" s="219">
        <v>708</v>
      </c>
      <c r="D16" s="219">
        <v>708</v>
      </c>
    </row>
    <row r="17" ht="21" customHeight="1" spans="1:4">
      <c r="A17" s="217">
        <v>50206</v>
      </c>
      <c r="B17" s="218" t="s">
        <v>1239</v>
      </c>
      <c r="C17" s="219">
        <v>115</v>
      </c>
      <c r="D17" s="219">
        <v>115</v>
      </c>
    </row>
    <row r="18" ht="21" customHeight="1" spans="1:4">
      <c r="A18" s="217">
        <v>50207</v>
      </c>
      <c r="B18" s="218" t="s">
        <v>1240</v>
      </c>
      <c r="C18" s="219">
        <v>0</v>
      </c>
      <c r="D18" s="219">
        <v>0</v>
      </c>
    </row>
    <row r="19" ht="21" customHeight="1" spans="1:4">
      <c r="A19" s="217">
        <v>50208</v>
      </c>
      <c r="B19" s="218" t="s">
        <v>1241</v>
      </c>
      <c r="C19" s="219">
        <v>226</v>
      </c>
      <c r="D19" s="219">
        <v>226</v>
      </c>
    </row>
    <row r="20" ht="21" customHeight="1" spans="1:4">
      <c r="A20" s="217">
        <v>50209</v>
      </c>
      <c r="B20" s="218" t="s">
        <v>1242</v>
      </c>
      <c r="C20" s="219">
        <v>25</v>
      </c>
      <c r="D20" s="219">
        <v>25</v>
      </c>
    </row>
    <row r="21" ht="21" customHeight="1" spans="1:4">
      <c r="A21" s="217">
        <v>50299</v>
      </c>
      <c r="B21" s="218" t="s">
        <v>1243</v>
      </c>
      <c r="C21" s="219">
        <v>14445</v>
      </c>
      <c r="D21" s="219">
        <v>14000</v>
      </c>
    </row>
    <row r="22" ht="21" customHeight="1" spans="1:4">
      <c r="A22" s="214">
        <v>503</v>
      </c>
      <c r="B22" s="215" t="s">
        <v>1244</v>
      </c>
      <c r="C22" s="216">
        <v>1974</v>
      </c>
      <c r="D22" s="216">
        <f>SUM(D23:D29)</f>
        <v>282</v>
      </c>
    </row>
    <row r="23" ht="21" customHeight="1" spans="1:4">
      <c r="A23" s="217">
        <v>50301</v>
      </c>
      <c r="B23" s="218" t="s">
        <v>1245</v>
      </c>
      <c r="C23" s="219">
        <v>0</v>
      </c>
      <c r="D23" s="219">
        <v>0</v>
      </c>
    </row>
    <row r="24" ht="21" customHeight="1" spans="1:4">
      <c r="A24" s="217">
        <v>50302</v>
      </c>
      <c r="B24" s="218" t="s">
        <v>1246</v>
      </c>
      <c r="C24" s="219">
        <v>278</v>
      </c>
      <c r="D24" s="219">
        <v>278</v>
      </c>
    </row>
    <row r="25" ht="21" customHeight="1" spans="1:4">
      <c r="A25" s="217">
        <v>50303</v>
      </c>
      <c r="B25" s="218" t="s">
        <v>1247</v>
      </c>
      <c r="C25" s="219">
        <v>0</v>
      </c>
      <c r="D25" s="219">
        <v>0</v>
      </c>
    </row>
    <row r="26" ht="21" customHeight="1" spans="1:4">
      <c r="A26" s="217">
        <v>50305</v>
      </c>
      <c r="B26" s="218" t="s">
        <v>1248</v>
      </c>
      <c r="C26" s="219">
        <v>0</v>
      </c>
      <c r="D26" s="219">
        <v>0</v>
      </c>
    </row>
    <row r="27" ht="21" customHeight="1" spans="1:4">
      <c r="A27" s="217">
        <v>50306</v>
      </c>
      <c r="B27" s="218" t="s">
        <v>1249</v>
      </c>
      <c r="C27" s="219">
        <v>4</v>
      </c>
      <c r="D27" s="219">
        <v>4</v>
      </c>
    </row>
    <row r="28" ht="21" customHeight="1" spans="1:4">
      <c r="A28" s="217">
        <v>50307</v>
      </c>
      <c r="B28" s="218" t="s">
        <v>1250</v>
      </c>
      <c r="C28" s="219">
        <v>0</v>
      </c>
      <c r="D28" s="219">
        <v>0</v>
      </c>
    </row>
    <row r="29" ht="21" customHeight="1" spans="1:4">
      <c r="A29" s="217">
        <v>50399</v>
      </c>
      <c r="B29" s="218" t="s">
        <v>1251</v>
      </c>
      <c r="C29" s="219">
        <v>1692</v>
      </c>
      <c r="D29" s="219">
        <v>0</v>
      </c>
    </row>
    <row r="30" ht="21" customHeight="1" spans="1:4">
      <c r="A30" s="214">
        <v>504</v>
      </c>
      <c r="B30" s="215" t="s">
        <v>1252</v>
      </c>
      <c r="C30" s="216">
        <v>8651</v>
      </c>
      <c r="D30" s="216">
        <f>SUM(D31:D36)</f>
        <v>428</v>
      </c>
    </row>
    <row r="31" ht="21" customHeight="1" spans="1:4">
      <c r="A31" s="217">
        <v>50401</v>
      </c>
      <c r="B31" s="218" t="s">
        <v>1245</v>
      </c>
      <c r="C31" s="219">
        <v>0</v>
      </c>
      <c r="D31" s="219">
        <v>0</v>
      </c>
    </row>
    <row r="32" ht="21" customHeight="1" spans="1:4">
      <c r="A32" s="217">
        <v>50402</v>
      </c>
      <c r="B32" s="218" t="s">
        <v>1246</v>
      </c>
      <c r="C32" s="219">
        <v>428</v>
      </c>
      <c r="D32" s="219">
        <v>428</v>
      </c>
    </row>
    <row r="33" ht="21" customHeight="1" spans="1:4">
      <c r="A33" s="217">
        <v>50403</v>
      </c>
      <c r="B33" s="218" t="s">
        <v>1247</v>
      </c>
      <c r="C33" s="219">
        <v>0</v>
      </c>
      <c r="D33" s="219">
        <v>0</v>
      </c>
    </row>
    <row r="34" ht="21" customHeight="1" spans="1:4">
      <c r="A34" s="217">
        <v>50404</v>
      </c>
      <c r="B34" s="218" t="s">
        <v>1249</v>
      </c>
      <c r="C34" s="219">
        <v>0</v>
      </c>
      <c r="D34" s="219">
        <v>0</v>
      </c>
    </row>
    <row r="35" ht="21" customHeight="1" spans="1:4">
      <c r="A35" s="217">
        <v>50405</v>
      </c>
      <c r="B35" s="218" t="s">
        <v>1250</v>
      </c>
      <c r="C35" s="219">
        <v>0</v>
      </c>
      <c r="D35" s="219">
        <v>0</v>
      </c>
    </row>
    <row r="36" ht="21" customHeight="1" spans="1:4">
      <c r="A36" s="217">
        <v>50499</v>
      </c>
      <c r="B36" s="218" t="s">
        <v>1251</v>
      </c>
      <c r="C36" s="219">
        <v>8223</v>
      </c>
      <c r="D36" s="219">
        <v>0</v>
      </c>
    </row>
    <row r="37" ht="21" customHeight="1" spans="1:4">
      <c r="A37" s="214">
        <v>505</v>
      </c>
      <c r="B37" s="215" t="s">
        <v>1253</v>
      </c>
      <c r="C37" s="216">
        <v>39213</v>
      </c>
      <c r="D37" s="216">
        <f>SUM(D38:D40)</f>
        <v>39213</v>
      </c>
    </row>
    <row r="38" ht="21" customHeight="1" spans="1:4">
      <c r="A38" s="217">
        <v>50501</v>
      </c>
      <c r="B38" s="218" t="s">
        <v>1254</v>
      </c>
      <c r="C38" s="219">
        <v>32168</v>
      </c>
      <c r="D38" s="219">
        <v>32168</v>
      </c>
    </row>
    <row r="39" ht="21" customHeight="1" spans="1:4">
      <c r="A39" s="217">
        <v>50502</v>
      </c>
      <c r="B39" s="218" t="s">
        <v>1255</v>
      </c>
      <c r="C39" s="219">
        <v>7045</v>
      </c>
      <c r="D39" s="219">
        <v>7045</v>
      </c>
    </row>
    <row r="40" ht="21" customHeight="1" spans="1:4">
      <c r="A40" s="217">
        <v>50599</v>
      </c>
      <c r="B40" s="218" t="s">
        <v>1256</v>
      </c>
      <c r="C40" s="219">
        <v>0</v>
      </c>
      <c r="D40" s="219">
        <v>0</v>
      </c>
    </row>
    <row r="41" ht="21" customHeight="1" spans="1:4">
      <c r="A41" s="214">
        <v>506</v>
      </c>
      <c r="B41" s="215" t="s">
        <v>1257</v>
      </c>
      <c r="C41" s="216">
        <v>3031</v>
      </c>
      <c r="D41" s="216">
        <f>SUM(D42:D43)</f>
        <v>3031</v>
      </c>
    </row>
    <row r="42" ht="21" customHeight="1" spans="1:4">
      <c r="A42" s="217">
        <v>50601</v>
      </c>
      <c r="B42" s="218" t="s">
        <v>1258</v>
      </c>
      <c r="C42" s="219">
        <v>1240</v>
      </c>
      <c r="D42" s="219">
        <v>1240</v>
      </c>
    </row>
    <row r="43" ht="21" customHeight="1" spans="1:4">
      <c r="A43" s="217">
        <v>50602</v>
      </c>
      <c r="B43" s="218" t="s">
        <v>1259</v>
      </c>
      <c r="C43" s="219">
        <v>1791</v>
      </c>
      <c r="D43" s="219">
        <v>1791</v>
      </c>
    </row>
    <row r="44" ht="21" customHeight="1" spans="1:4">
      <c r="A44" s="214">
        <v>507</v>
      </c>
      <c r="B44" s="215" t="s">
        <v>1260</v>
      </c>
      <c r="C44" s="216">
        <v>57</v>
      </c>
      <c r="D44" s="216">
        <f>SUM(D45:D47)</f>
        <v>57</v>
      </c>
    </row>
    <row r="45" ht="21" customHeight="1" spans="1:4">
      <c r="A45" s="217">
        <v>50701</v>
      </c>
      <c r="B45" s="218" t="s">
        <v>1261</v>
      </c>
      <c r="C45" s="219">
        <v>47</v>
      </c>
      <c r="D45" s="219">
        <v>47</v>
      </c>
    </row>
    <row r="46" ht="21" customHeight="1" spans="1:4">
      <c r="A46" s="217">
        <v>50702</v>
      </c>
      <c r="B46" s="218" t="s">
        <v>1262</v>
      </c>
      <c r="C46" s="219">
        <v>10</v>
      </c>
      <c r="D46" s="219">
        <v>10</v>
      </c>
    </row>
    <row r="47" ht="21" customHeight="1" spans="1:4">
      <c r="A47" s="217">
        <v>50799</v>
      </c>
      <c r="B47" s="218" t="s">
        <v>1263</v>
      </c>
      <c r="C47" s="219">
        <v>0</v>
      </c>
      <c r="D47" s="219">
        <v>0</v>
      </c>
    </row>
    <row r="48" ht="21" customHeight="1" spans="1:4">
      <c r="A48" s="214">
        <v>508</v>
      </c>
      <c r="B48" s="215" t="s">
        <v>1264</v>
      </c>
      <c r="C48" s="216">
        <v>0</v>
      </c>
      <c r="D48" s="216">
        <f>SUM(D49:D52)</f>
        <v>0</v>
      </c>
    </row>
    <row r="49" ht="21" customHeight="1" spans="1:4">
      <c r="A49" s="217">
        <v>50803</v>
      </c>
      <c r="B49" s="218" t="s">
        <v>1265</v>
      </c>
      <c r="C49" s="219">
        <v>0</v>
      </c>
      <c r="D49" s="219">
        <v>0</v>
      </c>
    </row>
    <row r="50" ht="21" customHeight="1" spans="1:4">
      <c r="A50" s="217">
        <v>50804</v>
      </c>
      <c r="B50" s="218" t="s">
        <v>1266</v>
      </c>
      <c r="C50" s="219">
        <v>0</v>
      </c>
      <c r="D50" s="219">
        <v>0</v>
      </c>
    </row>
    <row r="51" ht="21" customHeight="1" spans="1:4">
      <c r="A51" s="217">
        <v>50805</v>
      </c>
      <c r="B51" s="218" t="s">
        <v>1267</v>
      </c>
      <c r="C51" s="219">
        <v>0</v>
      </c>
      <c r="D51" s="219">
        <v>0</v>
      </c>
    </row>
    <row r="52" ht="21" customHeight="1" spans="1:4">
      <c r="A52" s="217">
        <v>50899</v>
      </c>
      <c r="B52" s="218" t="s">
        <v>1268</v>
      </c>
      <c r="C52" s="219">
        <v>0</v>
      </c>
      <c r="D52" s="219">
        <v>0</v>
      </c>
    </row>
    <row r="53" ht="21" customHeight="1" spans="1:4">
      <c r="A53" s="214">
        <v>509</v>
      </c>
      <c r="B53" s="215" t="s">
        <v>1269</v>
      </c>
      <c r="C53" s="216">
        <v>16791</v>
      </c>
      <c r="D53" s="216">
        <f>SUM(D54:D58)</f>
        <v>16791</v>
      </c>
    </row>
    <row r="54" ht="21" customHeight="1" spans="1:4">
      <c r="A54" s="217">
        <v>50901</v>
      </c>
      <c r="B54" s="218" t="s">
        <v>1270</v>
      </c>
      <c r="C54" s="219">
        <v>5489</v>
      </c>
      <c r="D54" s="219">
        <v>5489</v>
      </c>
    </row>
    <row r="55" ht="21" customHeight="1" spans="1:4">
      <c r="A55" s="217">
        <v>50902</v>
      </c>
      <c r="B55" s="218" t="s">
        <v>1271</v>
      </c>
      <c r="C55" s="219">
        <v>0</v>
      </c>
      <c r="D55" s="219">
        <v>0</v>
      </c>
    </row>
    <row r="56" ht="21" customHeight="1" spans="1:4">
      <c r="A56" s="217">
        <v>50903</v>
      </c>
      <c r="B56" s="218" t="s">
        <v>1272</v>
      </c>
      <c r="C56" s="219">
        <v>1114</v>
      </c>
      <c r="D56" s="219">
        <v>1114</v>
      </c>
    </row>
    <row r="57" ht="21" customHeight="1" spans="1:4">
      <c r="A57" s="217">
        <v>50905</v>
      </c>
      <c r="B57" s="218" t="s">
        <v>1273</v>
      </c>
      <c r="C57" s="219">
        <v>2121</v>
      </c>
      <c r="D57" s="219">
        <v>2121</v>
      </c>
    </row>
    <row r="58" ht="21" customHeight="1" spans="1:4">
      <c r="A58" s="217">
        <v>50999</v>
      </c>
      <c r="B58" s="218" t="s">
        <v>1274</v>
      </c>
      <c r="C58" s="219">
        <v>8067</v>
      </c>
      <c r="D58" s="219">
        <v>8067</v>
      </c>
    </row>
    <row r="59" ht="21" customHeight="1" spans="1:4">
      <c r="A59" s="214">
        <v>510</v>
      </c>
      <c r="B59" s="215" t="s">
        <v>1275</v>
      </c>
      <c r="C59" s="216">
        <v>0</v>
      </c>
      <c r="D59" s="216">
        <f>SUM(D60:D62)</f>
        <v>0</v>
      </c>
    </row>
    <row r="60" ht="21" customHeight="1" spans="1:4">
      <c r="A60" s="217">
        <v>51002</v>
      </c>
      <c r="B60" s="218" t="s">
        <v>1276</v>
      </c>
      <c r="C60" s="219">
        <v>0</v>
      </c>
      <c r="D60" s="219">
        <v>0</v>
      </c>
    </row>
    <row r="61" ht="21" customHeight="1" spans="1:4">
      <c r="A61" s="217">
        <v>51003</v>
      </c>
      <c r="B61" s="218" t="s">
        <v>1277</v>
      </c>
      <c r="C61" s="219">
        <v>0</v>
      </c>
      <c r="D61" s="219">
        <v>0</v>
      </c>
    </row>
    <row r="62" ht="21" customHeight="1" spans="1:4">
      <c r="A62" s="217">
        <v>51004</v>
      </c>
      <c r="B62" s="218" t="s">
        <v>1278</v>
      </c>
      <c r="C62" s="219">
        <v>0</v>
      </c>
      <c r="D62" s="219">
        <v>0</v>
      </c>
    </row>
    <row r="63" ht="21" customHeight="1" spans="1:4">
      <c r="A63" s="214">
        <v>511</v>
      </c>
      <c r="B63" s="215" t="s">
        <v>1279</v>
      </c>
      <c r="C63" s="216">
        <v>1273</v>
      </c>
      <c r="D63" s="216">
        <f>SUM(D64:D67)</f>
        <v>0</v>
      </c>
    </row>
    <row r="64" ht="21" customHeight="1" spans="1:4">
      <c r="A64" s="217">
        <v>51101</v>
      </c>
      <c r="B64" s="218" t="s">
        <v>1280</v>
      </c>
      <c r="C64" s="219">
        <v>1273</v>
      </c>
      <c r="D64" s="219">
        <v>0</v>
      </c>
    </row>
    <row r="65" ht="21" customHeight="1" spans="1:4">
      <c r="A65" s="217">
        <v>51102</v>
      </c>
      <c r="B65" s="218" t="s">
        <v>1281</v>
      </c>
      <c r="C65" s="219">
        <v>0</v>
      </c>
      <c r="D65" s="219">
        <v>0</v>
      </c>
    </row>
    <row r="66" ht="21" customHeight="1" spans="1:4">
      <c r="A66" s="217">
        <v>51103</v>
      </c>
      <c r="B66" s="218" t="s">
        <v>1282</v>
      </c>
      <c r="C66" s="219">
        <v>0</v>
      </c>
      <c r="D66" s="219">
        <v>0</v>
      </c>
    </row>
    <row r="67" ht="21" customHeight="1" spans="1:4">
      <c r="A67" s="217">
        <v>51104</v>
      </c>
      <c r="B67" s="218" t="s">
        <v>1283</v>
      </c>
      <c r="C67" s="219">
        <v>0</v>
      </c>
      <c r="D67" s="219">
        <v>0</v>
      </c>
    </row>
    <row r="68" ht="21" customHeight="1" spans="1:4">
      <c r="A68" s="214">
        <v>514</v>
      </c>
      <c r="B68" s="215" t="s">
        <v>1284</v>
      </c>
      <c r="C68" s="216">
        <v>1450</v>
      </c>
      <c r="D68" s="216">
        <f>SUM(D69:D70)</f>
        <v>1450</v>
      </c>
    </row>
    <row r="69" ht="21" customHeight="1" spans="1:4">
      <c r="A69" s="217">
        <v>51401</v>
      </c>
      <c r="B69" s="218" t="s">
        <v>116</v>
      </c>
      <c r="C69" s="219">
        <v>1450</v>
      </c>
      <c r="D69" s="219">
        <v>1450</v>
      </c>
    </row>
    <row r="70" ht="21" customHeight="1" spans="1:4">
      <c r="A70" s="217">
        <v>51402</v>
      </c>
      <c r="B70" s="218" t="s">
        <v>1285</v>
      </c>
      <c r="C70" s="219">
        <v>0</v>
      </c>
      <c r="D70" s="219">
        <v>0</v>
      </c>
    </row>
    <row r="71" ht="21" customHeight="1" spans="1:4">
      <c r="A71" s="214">
        <v>599</v>
      </c>
      <c r="B71" s="215" t="s">
        <v>1286</v>
      </c>
      <c r="C71" s="216">
        <v>28759</v>
      </c>
      <c r="D71" s="216">
        <f>SUM(D72:D76)</f>
        <v>28759</v>
      </c>
    </row>
    <row r="72" ht="21" customHeight="1" spans="1:4">
      <c r="A72" s="217">
        <v>59907</v>
      </c>
      <c r="B72" s="218" t="s">
        <v>1287</v>
      </c>
      <c r="C72" s="219">
        <v>0</v>
      </c>
      <c r="D72" s="219">
        <v>0</v>
      </c>
    </row>
    <row r="73" ht="21" customHeight="1" spans="1:4">
      <c r="A73" s="217">
        <v>59908</v>
      </c>
      <c r="B73" s="218" t="s">
        <v>1288</v>
      </c>
      <c r="C73" s="219">
        <v>0</v>
      </c>
      <c r="D73" s="219">
        <v>0</v>
      </c>
    </row>
    <row r="74" ht="21" customHeight="1" spans="1:4">
      <c r="A74" s="217">
        <v>59909</v>
      </c>
      <c r="B74" s="218" t="s">
        <v>1289</v>
      </c>
      <c r="C74" s="219">
        <v>0</v>
      </c>
      <c r="D74" s="219">
        <v>0</v>
      </c>
    </row>
    <row r="75" ht="21" customHeight="1" spans="1:4">
      <c r="A75" s="217">
        <v>59910</v>
      </c>
      <c r="B75" s="218" t="s">
        <v>1290</v>
      </c>
      <c r="C75" s="219">
        <v>0</v>
      </c>
      <c r="D75" s="219">
        <v>0</v>
      </c>
    </row>
    <row r="76" ht="21" customHeight="1" spans="1:4">
      <c r="A76" s="217">
        <v>59999</v>
      </c>
      <c r="B76" s="218" t="s">
        <v>117</v>
      </c>
      <c r="C76" s="219">
        <v>28759</v>
      </c>
      <c r="D76" s="219">
        <v>28759</v>
      </c>
    </row>
    <row r="77" ht="21" customHeight="1" spans="1:4">
      <c r="A77" s="220" t="s">
        <v>1291</v>
      </c>
      <c r="B77" s="221"/>
      <c r="C77" s="222">
        <f>SUM(C6,C11,C22,C30,C37,C41,C44,C48,C53,C59,C63,C68,C71)</f>
        <v>140469</v>
      </c>
      <c r="D77" s="222">
        <f>SUM(D6,D11,D22,D30,D37,D41,D44,D48,D53,D59,D63,D68,D71)</f>
        <v>128803</v>
      </c>
    </row>
  </sheetData>
  <mergeCells count="5">
    <mergeCell ref="A2:D2"/>
    <mergeCell ref="C4:D4"/>
    <mergeCell ref="A77:B77"/>
    <mergeCell ref="A4:A5"/>
    <mergeCell ref="B4:B5"/>
  </mergeCells>
  <printOptions horizontalCentered="1"/>
  <pageMargins left="0.472222222222222" right="0.472222222222222" top="0.0784722222222222" bottom="0.156944444444444" header="0.118055555555556" footer="0.118055555555556"/>
  <pageSetup paperSize="9" scale="80"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8"/>
  <sheetViews>
    <sheetView showGridLines="0" showZeros="0" workbookViewId="0">
      <pane topLeftCell="A1" activePane="bottomRight" state="frozen"/>
      <selection activeCell="F103" sqref="F103"/>
    </sheetView>
  </sheetViews>
  <sheetFormatPr defaultColWidth="10" defaultRowHeight="13.5" outlineLevelCol="2"/>
  <cols>
    <col min="1" max="1" width="1.5" style="110" customWidth="1"/>
    <col min="2" max="2" width="95.75" style="110" customWidth="1"/>
    <col min="3" max="3" width="22.125" style="147" customWidth="1"/>
    <col min="4" max="4" width="9.75" style="110" customWidth="1"/>
    <col min="5" max="16383" width="10" style="110"/>
    <col min="16384" max="16384" width="10" style="67"/>
  </cols>
  <sheetData>
    <row r="1" s="110" customFormat="1" ht="32" customHeight="1" spans="1:3">
      <c r="A1" s="189"/>
      <c r="B1" s="190" t="s">
        <v>1292</v>
      </c>
      <c r="C1" s="191"/>
    </row>
    <row r="2" s="110" customFormat="1" ht="19.9" customHeight="1" spans="1:3">
      <c r="A2" s="189"/>
      <c r="B2" s="192" t="s">
        <v>1293</v>
      </c>
      <c r="C2" s="192"/>
    </row>
    <row r="3" s="110" customFormat="1" ht="17.1" customHeight="1" spans="1:3">
      <c r="A3" s="189"/>
      <c r="C3" s="149" t="s">
        <v>22</v>
      </c>
    </row>
    <row r="4" s="110" customFormat="1" ht="21.4" customHeight="1" spans="1:3">
      <c r="A4" s="189"/>
      <c r="B4" s="193" t="s">
        <v>1294</v>
      </c>
      <c r="C4" s="193" t="s">
        <v>154</v>
      </c>
    </row>
    <row r="5" s="110" customFormat="1" ht="34.15" customHeight="1" spans="1:3">
      <c r="A5" s="189"/>
      <c r="B5" s="193"/>
      <c r="C5" s="193" t="s">
        <v>29</v>
      </c>
    </row>
    <row r="6" s="110" customFormat="1" ht="19.9" customHeight="1" spans="1:3">
      <c r="A6" s="189"/>
      <c r="B6" s="194" t="s">
        <v>1295</v>
      </c>
      <c r="C6" s="195">
        <v>104117</v>
      </c>
    </row>
    <row r="7" s="110" customFormat="1" ht="19.9" customHeight="1" spans="1:3">
      <c r="A7" s="189"/>
      <c r="B7" s="196" t="s">
        <v>1296</v>
      </c>
      <c r="C7" s="197">
        <v>259</v>
      </c>
    </row>
    <row r="8" s="110" customFormat="1" ht="19.9" customHeight="1" spans="1:3">
      <c r="A8" s="189"/>
      <c r="B8" s="196" t="s">
        <v>1297</v>
      </c>
      <c r="C8" s="197"/>
    </row>
    <row r="9" s="110" customFormat="1" ht="19.9" customHeight="1" spans="1:3">
      <c r="A9" s="189"/>
      <c r="B9" s="196" t="s">
        <v>1298</v>
      </c>
      <c r="C9" s="197">
        <v>92</v>
      </c>
    </row>
    <row r="10" s="110" customFormat="1" ht="19.9" customHeight="1" spans="1:3">
      <c r="A10" s="189"/>
      <c r="B10" s="196" t="s">
        <v>1299</v>
      </c>
      <c r="C10" s="197"/>
    </row>
    <row r="11" s="110" customFormat="1" ht="19.9" customHeight="1" spans="1:3">
      <c r="A11" s="189"/>
      <c r="B11" s="196" t="s">
        <v>1300</v>
      </c>
      <c r="C11" s="197"/>
    </row>
    <row r="12" s="110" customFormat="1" ht="19.9" customHeight="1" spans="1:3">
      <c r="A12" s="189"/>
      <c r="B12" s="196" t="s">
        <v>1301</v>
      </c>
      <c r="C12" s="197"/>
    </row>
    <row r="13" s="110" customFormat="1" ht="19.9" customHeight="1" spans="1:3">
      <c r="A13" s="189"/>
      <c r="B13" s="196" t="s">
        <v>1302</v>
      </c>
      <c r="C13" s="197"/>
    </row>
    <row r="14" s="110" customFormat="1" ht="19.9" customHeight="1" spans="1:3">
      <c r="A14" s="189"/>
      <c r="B14" s="196" t="s">
        <v>1303</v>
      </c>
      <c r="C14" s="197"/>
    </row>
    <row r="15" s="110" customFormat="1" ht="19.9" customHeight="1" spans="1:3">
      <c r="A15" s="189"/>
      <c r="B15" s="196" t="s">
        <v>1304</v>
      </c>
      <c r="C15" s="197">
        <v>40</v>
      </c>
    </row>
    <row r="16" s="110" customFormat="1" ht="19.9" customHeight="1" spans="1:3">
      <c r="A16" s="189"/>
      <c r="B16" s="196" t="s">
        <v>1305</v>
      </c>
      <c r="C16" s="197"/>
    </row>
    <row r="17" s="110" customFormat="1" ht="19.9" customHeight="1" spans="1:3">
      <c r="A17" s="189"/>
      <c r="B17" s="196" t="s">
        <v>1306</v>
      </c>
      <c r="C17" s="197">
        <v>158</v>
      </c>
    </row>
    <row r="18" s="110" customFormat="1" ht="19.9" customHeight="1" spans="1:3">
      <c r="A18" s="189"/>
      <c r="B18" s="196" t="s">
        <v>1307</v>
      </c>
      <c r="C18" s="197"/>
    </row>
    <row r="19" s="110" customFormat="1" ht="19.9" customHeight="1" spans="1:3">
      <c r="A19" s="189"/>
      <c r="B19" s="196" t="s">
        <v>1308</v>
      </c>
      <c r="C19" s="197"/>
    </row>
    <row r="20" s="110" customFormat="1" ht="19.9" customHeight="1" spans="1:3">
      <c r="A20" s="189"/>
      <c r="B20" s="196" t="s">
        <v>1309</v>
      </c>
      <c r="C20" s="197"/>
    </row>
    <row r="21" s="110" customFormat="1" ht="19.9" customHeight="1" spans="1:3">
      <c r="A21" s="189"/>
      <c r="B21" s="196" t="s">
        <v>1310</v>
      </c>
      <c r="C21" s="197"/>
    </row>
    <row r="22" s="110" customFormat="1" ht="19.9" customHeight="1" spans="1:3">
      <c r="A22" s="189"/>
      <c r="B22" s="196" t="s">
        <v>1311</v>
      </c>
      <c r="C22" s="198">
        <v>1344</v>
      </c>
    </row>
    <row r="23" s="110" customFormat="1" ht="19.9" customHeight="1" spans="1:3">
      <c r="A23" s="189"/>
      <c r="B23" s="196" t="s">
        <v>1312</v>
      </c>
      <c r="C23" s="197"/>
    </row>
    <row r="24" s="110" customFormat="1" ht="19.9" customHeight="1" spans="1:3">
      <c r="A24" s="189"/>
      <c r="B24" s="196" t="s">
        <v>1313</v>
      </c>
      <c r="C24" s="197">
        <v>357</v>
      </c>
    </row>
    <row r="25" s="110" customFormat="1" ht="19.9" customHeight="1" spans="1:3">
      <c r="A25" s="189"/>
      <c r="B25" s="196" t="s">
        <v>1314</v>
      </c>
      <c r="C25" s="197"/>
    </row>
    <row r="26" s="110" customFormat="1" ht="19.9" customHeight="1" spans="1:3">
      <c r="A26" s="189"/>
      <c r="B26" s="196" t="s">
        <v>1315</v>
      </c>
      <c r="C26" s="197"/>
    </row>
    <row r="27" s="110" customFormat="1" ht="19.9" customHeight="1" spans="1:3">
      <c r="A27" s="189"/>
      <c r="B27" s="196" t="s">
        <v>1316</v>
      </c>
      <c r="C27" s="197"/>
    </row>
    <row r="28" s="110" customFormat="1" ht="19.9" customHeight="1" spans="1:3">
      <c r="A28" s="189"/>
      <c r="B28" s="196" t="s">
        <v>1317</v>
      </c>
      <c r="C28" s="197"/>
    </row>
    <row r="29" s="110" customFormat="1" ht="19.9" customHeight="1" spans="1:3">
      <c r="A29" s="189"/>
      <c r="B29" s="196" t="s">
        <v>1318</v>
      </c>
      <c r="C29" s="197"/>
    </row>
    <row r="30" s="110" customFormat="1" ht="19.9" customHeight="1" spans="1:3">
      <c r="A30" s="189"/>
      <c r="B30" s="196" t="s">
        <v>1319</v>
      </c>
      <c r="C30" s="197"/>
    </row>
    <row r="31" s="110" customFormat="1" ht="19.9" customHeight="1" spans="1:3">
      <c r="A31" s="189"/>
      <c r="B31" s="196" t="s">
        <v>1320</v>
      </c>
      <c r="C31" s="197"/>
    </row>
    <row r="32" s="110" customFormat="1" ht="19.9" customHeight="1" spans="1:3">
      <c r="A32" s="189"/>
      <c r="B32" s="196" t="s">
        <v>1321</v>
      </c>
      <c r="C32" s="197"/>
    </row>
    <row r="33" s="110" customFormat="1" ht="19.9" customHeight="1" spans="1:3">
      <c r="A33" s="189"/>
      <c r="B33" s="196" t="s">
        <v>1322</v>
      </c>
      <c r="C33" s="197"/>
    </row>
    <row r="34" s="110" customFormat="1" ht="19.9" customHeight="1" spans="1:3">
      <c r="A34" s="189"/>
      <c r="B34" s="196" t="s">
        <v>1323</v>
      </c>
      <c r="C34" s="197"/>
    </row>
    <row r="35" s="110" customFormat="1" ht="19.9" customHeight="1" spans="1:3">
      <c r="A35" s="189"/>
      <c r="B35" s="196" t="s">
        <v>1324</v>
      </c>
      <c r="C35" s="197">
        <v>3</v>
      </c>
    </row>
    <row r="36" s="110" customFormat="1" ht="19.9" customHeight="1" spans="1:3">
      <c r="A36" s="189"/>
      <c r="B36" s="196" t="s">
        <v>1325</v>
      </c>
      <c r="C36" s="197">
        <v>34</v>
      </c>
    </row>
    <row r="37" s="110" customFormat="1" ht="19.9" customHeight="1" spans="1:3">
      <c r="A37" s="189"/>
      <c r="B37" s="196" t="s">
        <v>1326</v>
      </c>
      <c r="C37" s="197"/>
    </row>
    <row r="38" s="110" customFormat="1" ht="19.9" customHeight="1" spans="1:3">
      <c r="A38" s="189"/>
      <c r="B38" s="196" t="s">
        <v>1327</v>
      </c>
      <c r="C38" s="197">
        <v>52</v>
      </c>
    </row>
    <row r="39" s="110" customFormat="1" ht="19.9" customHeight="1" spans="1:3">
      <c r="A39" s="189"/>
      <c r="B39" s="196" t="s">
        <v>1328</v>
      </c>
      <c r="C39" s="197">
        <v>111</v>
      </c>
    </row>
    <row r="40" s="110" customFormat="1" ht="19.9" customHeight="1" spans="1:3">
      <c r="A40" s="189"/>
      <c r="B40" s="196" t="s">
        <v>1329</v>
      </c>
      <c r="C40" s="197">
        <v>70</v>
      </c>
    </row>
    <row r="41" s="110" customFormat="1" ht="19.9" customHeight="1" spans="1:3">
      <c r="A41" s="189"/>
      <c r="B41" s="196" t="s">
        <v>1330</v>
      </c>
      <c r="C41" s="197"/>
    </row>
    <row r="42" s="110" customFormat="1" ht="19.9" customHeight="1" spans="1:3">
      <c r="A42" s="189"/>
      <c r="B42" s="196" t="s">
        <v>1331</v>
      </c>
      <c r="C42" s="198">
        <v>2276</v>
      </c>
    </row>
    <row r="43" s="110" customFormat="1" ht="19.9" customHeight="1" spans="1:3">
      <c r="A43" s="189"/>
      <c r="B43" s="196" t="s">
        <v>1332</v>
      </c>
      <c r="C43" s="197">
        <v>50</v>
      </c>
    </row>
    <row r="44" s="110" customFormat="1" ht="19.9" customHeight="1" spans="1:3">
      <c r="A44" s="189"/>
      <c r="B44" s="196" t="s">
        <v>1333</v>
      </c>
      <c r="C44" s="197">
        <v>20</v>
      </c>
    </row>
    <row r="45" s="110" customFormat="1" ht="19.9" customHeight="1" spans="1:3">
      <c r="A45" s="189"/>
      <c r="B45" s="196" t="s">
        <v>1334</v>
      </c>
      <c r="C45" s="197">
        <v>261</v>
      </c>
    </row>
    <row r="46" s="110" customFormat="1" ht="19.9" customHeight="1" spans="1:3">
      <c r="A46" s="189"/>
      <c r="B46" s="196" t="s">
        <v>1335</v>
      </c>
      <c r="C46" s="197">
        <v>330</v>
      </c>
    </row>
    <row r="47" s="110" customFormat="1" ht="19.9" customHeight="1" spans="1:3">
      <c r="A47" s="189"/>
      <c r="B47" s="196" t="s">
        <v>1336</v>
      </c>
      <c r="C47" s="197">
        <v>40</v>
      </c>
    </row>
    <row r="48" s="110" customFormat="1" ht="19.9" customHeight="1" spans="1:3">
      <c r="A48" s="189"/>
      <c r="B48" s="196" t="s">
        <v>1337</v>
      </c>
      <c r="C48" s="197">
        <v>17</v>
      </c>
    </row>
    <row r="49" s="110" customFormat="1" ht="19.9" customHeight="1" spans="1:3">
      <c r="A49" s="189"/>
      <c r="B49" s="196" t="s">
        <v>1338</v>
      </c>
      <c r="C49" s="197">
        <v>420</v>
      </c>
    </row>
    <row r="50" s="110" customFormat="1" ht="19.9" customHeight="1" spans="1:3">
      <c r="A50" s="189"/>
      <c r="B50" s="196" t="s">
        <v>1339</v>
      </c>
      <c r="C50" s="198">
        <v>1170</v>
      </c>
    </row>
    <row r="51" s="110" customFormat="1" ht="19.9" customHeight="1" spans="1:3">
      <c r="A51" s="189"/>
      <c r="B51" s="196" t="s">
        <v>1340</v>
      </c>
      <c r="C51" s="198">
        <v>28044</v>
      </c>
    </row>
    <row r="52" s="110" customFormat="1" ht="19.9" customHeight="1" spans="1:3">
      <c r="A52" s="189"/>
      <c r="B52" s="196" t="s">
        <v>1341</v>
      </c>
      <c r="C52" s="198">
        <v>6998</v>
      </c>
    </row>
    <row r="53" s="110" customFormat="1" ht="19.9" customHeight="1" spans="1:3">
      <c r="A53" s="189"/>
      <c r="B53" s="196" t="s">
        <v>1342</v>
      </c>
      <c r="C53" s="198">
        <v>7897</v>
      </c>
    </row>
    <row r="54" s="110" customFormat="1" ht="19.9" customHeight="1" spans="1:3">
      <c r="A54" s="189"/>
      <c r="B54" s="196" t="s">
        <v>1343</v>
      </c>
      <c r="C54" s="198">
        <v>16046</v>
      </c>
    </row>
    <row r="55" s="110" customFormat="1" ht="19.9" customHeight="1" spans="1:3">
      <c r="A55" s="189"/>
      <c r="B55" s="196" t="s">
        <v>1344</v>
      </c>
      <c r="C55" s="197"/>
    </row>
    <row r="56" s="110" customFormat="1" ht="19.9" customHeight="1" spans="1:3">
      <c r="A56" s="189"/>
      <c r="B56" s="196" t="s">
        <v>1345</v>
      </c>
      <c r="C56" s="197"/>
    </row>
    <row r="57" s="110" customFormat="1" ht="19.9" customHeight="1" spans="1:3">
      <c r="A57" s="189"/>
      <c r="B57" s="196" t="s">
        <v>1346</v>
      </c>
      <c r="C57" s="197"/>
    </row>
    <row r="58" s="110" customFormat="1" ht="19.9" customHeight="1" spans="1:3">
      <c r="A58" s="189"/>
      <c r="B58" s="196" t="s">
        <v>1347</v>
      </c>
      <c r="C58" s="197"/>
    </row>
    <row r="59" s="110" customFormat="1" ht="19.9" customHeight="1" spans="1:3">
      <c r="A59" s="189"/>
      <c r="B59" s="196" t="s">
        <v>1348</v>
      </c>
      <c r="C59" s="197">
        <v>422</v>
      </c>
    </row>
    <row r="60" s="110" customFormat="1" ht="19.9" customHeight="1" spans="1:3">
      <c r="A60" s="189"/>
      <c r="B60" s="196" t="s">
        <v>1349</v>
      </c>
      <c r="C60" s="197"/>
    </row>
    <row r="61" s="110" customFormat="1" ht="19.9" customHeight="1" spans="1:3">
      <c r="A61" s="189"/>
      <c r="B61" s="196" t="s">
        <v>1350</v>
      </c>
      <c r="C61" s="197">
        <v>81</v>
      </c>
    </row>
    <row r="62" s="110" customFormat="1" ht="19.9" customHeight="1" spans="1:3">
      <c r="A62" s="189"/>
      <c r="B62" s="196" t="s">
        <v>1351</v>
      </c>
      <c r="C62" s="197">
        <v>5</v>
      </c>
    </row>
    <row r="63" s="110" customFormat="1" ht="19.9" customHeight="1" spans="1:3">
      <c r="A63" s="189"/>
      <c r="B63" s="196" t="s">
        <v>1352</v>
      </c>
      <c r="C63" s="197">
        <v>535</v>
      </c>
    </row>
    <row r="64" s="110" customFormat="1" ht="19.9" customHeight="1" spans="1:3">
      <c r="A64" s="189"/>
      <c r="B64" s="196" t="s">
        <v>1353</v>
      </c>
      <c r="C64" s="197">
        <v>976</v>
      </c>
    </row>
    <row r="65" s="110" customFormat="1" ht="19.9" customHeight="1" spans="1:3">
      <c r="A65" s="189"/>
      <c r="B65" s="196" t="s">
        <v>1354</v>
      </c>
      <c r="C65" s="197">
        <v>10</v>
      </c>
    </row>
    <row r="66" s="110" customFormat="1" ht="19.9" customHeight="1" spans="1:3">
      <c r="A66" s="189"/>
      <c r="B66" s="196" t="s">
        <v>1355</v>
      </c>
      <c r="C66" s="197">
        <v>203</v>
      </c>
    </row>
    <row r="67" s="110" customFormat="1" ht="19.9" customHeight="1" spans="1:3">
      <c r="A67" s="189"/>
      <c r="B67" s="196" t="s">
        <v>1356</v>
      </c>
      <c r="C67" s="197">
        <v>945</v>
      </c>
    </row>
    <row r="68" s="110" customFormat="1" ht="19.9" customHeight="1" spans="1:3">
      <c r="A68" s="189"/>
      <c r="B68" s="196" t="s">
        <v>1357</v>
      </c>
      <c r="C68" s="197">
        <v>82</v>
      </c>
    </row>
    <row r="69" s="110" customFormat="1" ht="19.9" customHeight="1" spans="1:3">
      <c r="A69" s="189"/>
      <c r="B69" s="196" t="s">
        <v>1358</v>
      </c>
      <c r="C69" s="197"/>
    </row>
    <row r="70" s="110" customFormat="1" ht="19.9" customHeight="1" spans="1:3">
      <c r="A70" s="189"/>
      <c r="B70" s="196" t="s">
        <v>1359</v>
      </c>
      <c r="C70" s="197"/>
    </row>
    <row r="71" s="110" customFormat="1" ht="19.9" customHeight="1" spans="1:3">
      <c r="A71" s="189"/>
      <c r="B71" s="196" t="s">
        <v>1360</v>
      </c>
      <c r="C71" s="197"/>
    </row>
    <row r="72" s="110" customFormat="1" ht="19.9" customHeight="1" spans="1:3">
      <c r="A72" s="189"/>
      <c r="B72" s="196" t="s">
        <v>1361</v>
      </c>
      <c r="C72" s="197"/>
    </row>
    <row r="73" s="110" customFormat="1" ht="19.9" customHeight="1" spans="1:3">
      <c r="A73" s="189"/>
      <c r="B73" s="196" t="s">
        <v>1362</v>
      </c>
      <c r="C73" s="197"/>
    </row>
    <row r="74" s="110" customFormat="1" ht="19.9" customHeight="1" spans="1:3">
      <c r="A74" s="189"/>
      <c r="B74" s="196" t="s">
        <v>1363</v>
      </c>
      <c r="C74" s="197"/>
    </row>
    <row r="75" s="110" customFormat="1" ht="19.9" customHeight="1" spans="1:3">
      <c r="A75" s="189"/>
      <c r="B75" s="196" t="s">
        <v>1364</v>
      </c>
      <c r="C75" s="197"/>
    </row>
    <row r="76" s="110" customFormat="1" ht="19.9" customHeight="1" spans="1:3">
      <c r="A76" s="189"/>
      <c r="B76" s="196" t="s">
        <v>1365</v>
      </c>
      <c r="C76" s="198">
        <v>1933</v>
      </c>
    </row>
    <row r="77" s="110" customFormat="1" ht="19.9" customHeight="1" spans="1:3">
      <c r="A77" s="189"/>
      <c r="B77" s="196" t="s">
        <v>1366</v>
      </c>
      <c r="C77" s="197"/>
    </row>
    <row r="78" s="110" customFormat="1" ht="19.9" customHeight="1" spans="1:3">
      <c r="A78" s="189"/>
      <c r="B78" s="196" t="s">
        <v>1367</v>
      </c>
      <c r="C78" s="197">
        <v>656</v>
      </c>
    </row>
    <row r="79" s="110" customFormat="1" ht="19.9" customHeight="1" spans="1:3">
      <c r="A79" s="189"/>
      <c r="B79" s="196" t="s">
        <v>1368</v>
      </c>
      <c r="C79" s="197">
        <v>1</v>
      </c>
    </row>
    <row r="80" s="110" customFormat="1" ht="19.9" customHeight="1" spans="1:3">
      <c r="A80" s="189"/>
      <c r="B80" s="196" t="s">
        <v>1369</v>
      </c>
      <c r="C80" s="197">
        <v>9</v>
      </c>
    </row>
    <row r="81" s="110" customFormat="1" ht="19.9" customHeight="1" spans="1:3">
      <c r="A81" s="189"/>
      <c r="B81" s="196" t="s">
        <v>1370</v>
      </c>
      <c r="C81" s="197">
        <v>350</v>
      </c>
    </row>
    <row r="82" s="110" customFormat="1" ht="19.9" customHeight="1" spans="1:3">
      <c r="A82" s="189"/>
      <c r="B82" s="196" t="s">
        <v>1371</v>
      </c>
      <c r="C82" s="197">
        <v>2</v>
      </c>
    </row>
    <row r="83" s="110" customFormat="1" ht="19.9" customHeight="1" spans="1:3">
      <c r="A83" s="189"/>
      <c r="B83" s="196" t="s">
        <v>1372</v>
      </c>
      <c r="C83" s="197">
        <v>10</v>
      </c>
    </row>
    <row r="84" s="110" customFormat="1" ht="19.9" customHeight="1" spans="1:3">
      <c r="A84" s="189"/>
      <c r="B84" s="196" t="s">
        <v>1373</v>
      </c>
      <c r="C84" s="197">
        <v>282</v>
      </c>
    </row>
    <row r="85" s="110" customFormat="1" ht="19.9" customHeight="1" spans="1:3">
      <c r="A85" s="189"/>
      <c r="B85" s="196" t="s">
        <v>1374</v>
      </c>
      <c r="C85" s="197">
        <v>405</v>
      </c>
    </row>
    <row r="86" s="110" customFormat="1" ht="19.9" customHeight="1" spans="1:3">
      <c r="A86" s="189"/>
      <c r="B86" s="196" t="s">
        <v>1375</v>
      </c>
      <c r="C86" s="197">
        <v>260</v>
      </c>
    </row>
    <row r="87" s="110" customFormat="1" ht="19.9" customHeight="1" spans="1:3">
      <c r="A87" s="189"/>
      <c r="B87" s="196" t="s">
        <v>1376</v>
      </c>
      <c r="C87" s="197">
        <v>392</v>
      </c>
    </row>
    <row r="88" s="110" customFormat="1" ht="19.9" customHeight="1" spans="1:3">
      <c r="A88" s="189"/>
      <c r="B88" s="196" t="s">
        <v>1377</v>
      </c>
      <c r="C88" s="197">
        <v>54</v>
      </c>
    </row>
    <row r="89" s="110" customFormat="1" ht="19.9" customHeight="1" spans="1:3">
      <c r="A89" s="189"/>
      <c r="B89" s="196" t="s">
        <v>1378</v>
      </c>
      <c r="C89" s="197">
        <v>9</v>
      </c>
    </row>
    <row r="90" s="110" customFormat="1" ht="19.9" customHeight="1" spans="1:3">
      <c r="A90" s="189"/>
      <c r="B90" s="196" t="s">
        <v>1379</v>
      </c>
      <c r="C90" s="197">
        <v>37</v>
      </c>
    </row>
    <row r="91" s="110" customFormat="1" ht="19.9" customHeight="1" spans="1:3">
      <c r="A91" s="189"/>
      <c r="B91" s="196" t="s">
        <v>1380</v>
      </c>
      <c r="C91" s="197"/>
    </row>
    <row r="92" s="110" customFormat="1" ht="19.9" customHeight="1" spans="1:3">
      <c r="A92" s="189"/>
      <c r="B92" s="196" t="s">
        <v>1381</v>
      </c>
      <c r="C92" s="197"/>
    </row>
    <row r="93" s="110" customFormat="1" ht="19.9" customHeight="1" spans="1:3">
      <c r="A93" s="189"/>
      <c r="B93" s="196" t="s">
        <v>1382</v>
      </c>
      <c r="C93" s="197"/>
    </row>
    <row r="94" s="110" customFormat="1" ht="19.9" customHeight="1" spans="1:3">
      <c r="A94" s="189"/>
      <c r="B94" s="196" t="s">
        <v>1383</v>
      </c>
      <c r="C94" s="197">
        <v>13</v>
      </c>
    </row>
    <row r="95" s="110" customFormat="1" ht="19.9" customHeight="1" spans="1:3">
      <c r="A95" s="189"/>
      <c r="B95" s="196" t="s">
        <v>1384</v>
      </c>
      <c r="C95" s="197">
        <v>14</v>
      </c>
    </row>
    <row r="96" s="110" customFormat="1" ht="19.9" customHeight="1" spans="1:3">
      <c r="A96" s="189"/>
      <c r="B96" s="196" t="s">
        <v>1385</v>
      </c>
      <c r="C96" s="198">
        <v>12125</v>
      </c>
    </row>
    <row r="97" s="110" customFormat="1" ht="19.9" customHeight="1" spans="1:3">
      <c r="A97" s="189"/>
      <c r="B97" s="196" t="s">
        <v>1386</v>
      </c>
      <c r="C97" s="197">
        <v>448</v>
      </c>
    </row>
    <row r="98" s="110" customFormat="1" ht="19.9" customHeight="1" spans="1:3">
      <c r="A98" s="189"/>
      <c r="B98" s="196" t="s">
        <v>1387</v>
      </c>
      <c r="C98" s="197">
        <v>463</v>
      </c>
    </row>
    <row r="99" s="110" customFormat="1" ht="19.9" customHeight="1" spans="1:3">
      <c r="A99" s="189"/>
      <c r="B99" s="196" t="s">
        <v>1388</v>
      </c>
      <c r="C99" s="197">
        <v>51</v>
      </c>
    </row>
    <row r="100" s="110" customFormat="1" ht="19.9" customHeight="1" spans="1:3">
      <c r="A100" s="189"/>
      <c r="B100" s="196" t="s">
        <v>1389</v>
      </c>
      <c r="C100" s="198">
        <v>6444</v>
      </c>
    </row>
    <row r="101" s="110" customFormat="1" ht="19.9" customHeight="1" spans="1:3">
      <c r="A101" s="189"/>
      <c r="B101" s="196" t="s">
        <v>1390</v>
      </c>
      <c r="C101" s="197">
        <v>898</v>
      </c>
    </row>
    <row r="102" s="110" customFormat="1" ht="19.9" customHeight="1" spans="1:3">
      <c r="A102" s="189"/>
      <c r="B102" s="196" t="s">
        <v>1391</v>
      </c>
      <c r="C102" s="197">
        <v>87</v>
      </c>
    </row>
    <row r="103" s="110" customFormat="1" ht="19.9" customHeight="1" spans="1:3">
      <c r="A103" s="189"/>
      <c r="B103" s="196" t="s">
        <v>1392</v>
      </c>
      <c r="C103" s="198">
        <v>8534</v>
      </c>
    </row>
    <row r="104" s="110" customFormat="1" ht="19.9" customHeight="1" spans="1:3">
      <c r="A104" s="189"/>
      <c r="B104" s="196" t="s">
        <v>1393</v>
      </c>
      <c r="C104" s="197">
        <v>13</v>
      </c>
    </row>
    <row r="105" s="110" customFormat="1" ht="19.9" customHeight="1" spans="1:3">
      <c r="A105" s="189"/>
      <c r="B105" s="196" t="s">
        <v>1394</v>
      </c>
      <c r="C105" s="197">
        <v>292</v>
      </c>
    </row>
    <row r="106" s="110" customFormat="1" ht="19.9" customHeight="1" spans="1:3">
      <c r="A106" s="189"/>
      <c r="B106" s="196" t="s">
        <v>1395</v>
      </c>
      <c r="C106" s="197">
        <v>2</v>
      </c>
    </row>
    <row r="107" s="110" customFormat="1" ht="19.9" customHeight="1" spans="1:3">
      <c r="A107" s="189"/>
      <c r="B107" s="196" t="s">
        <v>1396</v>
      </c>
      <c r="C107" s="197">
        <v>460</v>
      </c>
    </row>
    <row r="108" s="110" customFormat="1" ht="19.9" customHeight="1" spans="1:3">
      <c r="A108" s="189"/>
      <c r="B108" s="196" t="s">
        <v>1397</v>
      </c>
      <c r="C108" s="197">
        <v>268</v>
      </c>
    </row>
    <row r="109" s="110" customFormat="1" ht="19.9" customHeight="1" spans="1:3">
      <c r="A109" s="189"/>
      <c r="B109" s="196" t="s">
        <v>1398</v>
      </c>
      <c r="C109" s="197">
        <v>174</v>
      </c>
    </row>
    <row r="110" s="110" customFormat="1" ht="19.9" customHeight="1" spans="1:3">
      <c r="A110" s="189"/>
      <c r="B110" s="196" t="s">
        <v>1399</v>
      </c>
      <c r="C110" s="197">
        <v>83</v>
      </c>
    </row>
    <row r="111" s="110" customFormat="1" ht="19.9" customHeight="1" spans="1:3">
      <c r="A111" s="189"/>
      <c r="B111" s="194" t="s">
        <v>1400</v>
      </c>
      <c r="C111" s="195">
        <v>2049</v>
      </c>
    </row>
    <row r="112" s="110" customFormat="1" ht="19.9" customHeight="1" spans="1:3">
      <c r="A112" s="189"/>
      <c r="B112" s="196" t="s">
        <v>1401</v>
      </c>
      <c r="C112" s="197"/>
    </row>
    <row r="113" s="110" customFormat="1" ht="19.9" customHeight="1" spans="1:3">
      <c r="A113" s="189"/>
      <c r="B113" s="196" t="s">
        <v>1402</v>
      </c>
      <c r="C113" s="197"/>
    </row>
    <row r="114" s="110" customFormat="1" ht="19.9" customHeight="1" spans="1:3">
      <c r="A114" s="189"/>
      <c r="B114" s="196" t="s">
        <v>1403</v>
      </c>
      <c r="C114" s="197"/>
    </row>
    <row r="115" s="110" customFormat="1" ht="19.9" customHeight="1" spans="1:3">
      <c r="A115" s="189"/>
      <c r="B115" s="196" t="s">
        <v>1404</v>
      </c>
      <c r="C115" s="197"/>
    </row>
    <row r="116" s="110" customFormat="1" ht="19.9" customHeight="1" spans="1:3">
      <c r="A116" s="189"/>
      <c r="B116" s="196" t="s">
        <v>1405</v>
      </c>
      <c r="C116" s="197">
        <v>12</v>
      </c>
    </row>
    <row r="117" s="110" customFormat="1" ht="19.9" customHeight="1" spans="1:3">
      <c r="A117" s="189"/>
      <c r="B117" s="196" t="s">
        <v>1362</v>
      </c>
      <c r="C117" s="197">
        <v>25</v>
      </c>
    </row>
    <row r="118" s="110" customFormat="1" ht="19.9" customHeight="1" spans="1:3">
      <c r="A118" s="189"/>
      <c r="B118" s="196" t="s">
        <v>1406</v>
      </c>
      <c r="C118" s="197">
        <v>180</v>
      </c>
    </row>
    <row r="119" s="110" customFormat="1" ht="19.9" customHeight="1" spans="1:3">
      <c r="A119" s="189"/>
      <c r="B119" s="196" t="s">
        <v>1407</v>
      </c>
      <c r="C119" s="197">
        <v>12</v>
      </c>
    </row>
    <row r="120" s="110" customFormat="1" ht="19.9" customHeight="1" spans="1:3">
      <c r="A120" s="189"/>
      <c r="B120" s="196" t="s">
        <v>1378</v>
      </c>
      <c r="C120" s="197"/>
    </row>
    <row r="121" s="110" customFormat="1" ht="19.9" customHeight="1" spans="1:3">
      <c r="A121" s="189"/>
      <c r="B121" s="196" t="s">
        <v>1408</v>
      </c>
      <c r="C121" s="197"/>
    </row>
    <row r="122" s="110" customFormat="1" ht="19.9" customHeight="1" spans="1:3">
      <c r="A122" s="189"/>
      <c r="B122" s="196" t="s">
        <v>1409</v>
      </c>
      <c r="C122" s="197"/>
    </row>
    <row r="123" s="110" customFormat="1" ht="19.9" customHeight="1" spans="1:3">
      <c r="A123" s="189"/>
      <c r="B123" s="196" t="s">
        <v>1410</v>
      </c>
      <c r="C123" s="197">
        <v>1820</v>
      </c>
    </row>
    <row r="124" s="110" customFormat="1" ht="19.9" customHeight="1" spans="1:3">
      <c r="A124" s="189"/>
      <c r="B124" s="199" t="s">
        <v>1291</v>
      </c>
      <c r="C124" s="195">
        <v>106166</v>
      </c>
    </row>
    <row r="125" s="110" customFormat="1" ht="8.45" customHeight="1" spans="1:3">
      <c r="A125" s="200"/>
      <c r="B125" s="201"/>
      <c r="C125" s="202"/>
    </row>
    <row r="126" s="110" customFormat="1" ht="14.25" customHeight="1" spans="1:3">
      <c r="A126" s="203"/>
      <c r="B126" s="204" t="s">
        <v>1411</v>
      </c>
      <c r="C126" s="205"/>
    </row>
    <row r="127" s="110" customFormat="1" ht="14.25" customHeight="1" spans="1:3">
      <c r="A127" s="203"/>
      <c r="B127" s="204" t="s">
        <v>1412</v>
      </c>
      <c r="C127" s="205"/>
    </row>
    <row r="128" s="110" customFormat="1" ht="14.25" customHeight="1" spans="1:3">
      <c r="A128" s="206"/>
      <c r="B128" s="207" t="s">
        <v>1413</v>
      </c>
      <c r="C128" s="208"/>
    </row>
  </sheetData>
  <mergeCells count="7">
    <mergeCell ref="B2:C2"/>
    <mergeCell ref="B126:C126"/>
    <mergeCell ref="B127:C127"/>
    <mergeCell ref="B128:C128"/>
    <mergeCell ref="A7:A110"/>
    <mergeCell ref="A112:A123"/>
    <mergeCell ref="B4:B5"/>
  </mergeCells>
  <printOptions horizontalCentered="1"/>
  <pageMargins left="0.156944444444444" right="0.118055555555556" top="0.47244094488189" bottom="0.354330708661417" header="0.118110236220472" footer="0.118110236220472"/>
  <pageSetup paperSize="9" scale="65" orientation="portrait"/>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20</vt:i4>
      </vt:variant>
    </vt:vector>
  </HeadingPairs>
  <TitlesOfParts>
    <vt:vector size="20" baseType="lpstr">
      <vt:lpstr>目录</vt:lpstr>
      <vt:lpstr>1.收入安排表.</vt:lpstr>
      <vt:lpstr>2.收入表.</vt:lpstr>
      <vt:lpstr>3.支出安排表.</vt:lpstr>
      <vt:lpstr>4.支出表.</vt:lpstr>
      <vt:lpstr>5.支出明细.</vt:lpstr>
      <vt:lpstr>6.收支平衡表.</vt:lpstr>
      <vt:lpstr>7.基本支出分类.</vt:lpstr>
      <vt:lpstr>8.上级补助收入.</vt:lpstr>
      <vt:lpstr>9.转移支付.</vt:lpstr>
      <vt:lpstr>10.专项转移支付.</vt:lpstr>
      <vt:lpstr>11.政府性基金收入安排表.</vt:lpstr>
      <vt:lpstr>12.政府性基金支出安排表.</vt:lpstr>
      <vt:lpstr>13.政府性基金上级补助收入表.</vt:lpstr>
      <vt:lpstr>14.政府性基金支出明细表</vt:lpstr>
      <vt:lpstr>15.政府性基金收支平衡表</vt:lpstr>
      <vt:lpstr>16.一般债务限额和余额情况表.</vt:lpstr>
      <vt:lpstr>17.地方政府专项债务限额和余额情况表.</vt:lpstr>
      <vt:lpstr>18.社会保险基金预算收入.</vt:lpstr>
      <vt:lpstr>19.社会保险基金预算支出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ས་མཐའི་བུ་ཆུང་།</cp:lastModifiedBy>
  <cp:revision>1</cp:revision>
  <dcterms:created xsi:type="dcterms:W3CDTF">2006-02-19T21:15:00Z</dcterms:created>
  <cp:lastPrinted>2019-12-23T18:44:00Z</cp:lastPrinted>
  <dcterms:modified xsi:type="dcterms:W3CDTF">2024-02-29T04:04:14Z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71F561F17C014FA288193D3550136EC6</vt:lpwstr>
  </property>
</Properties>
</file>